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875" windowHeight="771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Rekapitulace!$G$15</definedName>
    <definedName name="Dodavka0">Položky!#REF!</definedName>
    <definedName name="HSV">Rekapitulace!$E$15</definedName>
    <definedName name="HSV0">Položky!#REF!</definedName>
    <definedName name="HZS">Rekapitulace!$I$15</definedName>
    <definedName name="HZS0">Položky!#REF!</definedName>
    <definedName name="JKSO">'Krycí list'!$F$4</definedName>
    <definedName name="MJ">'Krycí list'!$G$4</definedName>
    <definedName name="Mont">Rekapitulace!$H$15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Položky!$A$1:$G$45</definedName>
    <definedName name="_xlnm.Print_Area" localSheetId="1">Rekapitulace!$A$1:$I$21</definedName>
    <definedName name="PocetMJ">'Krycí list'!$G$7</definedName>
    <definedName name="Poznamka">'Krycí list'!$B$37</definedName>
    <definedName name="Projektant">'Krycí list'!$C$7</definedName>
    <definedName name="PSV">Rekapitulace!$F$15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Rekapitulace!$H$21</definedName>
    <definedName name="VRNKc">Rekapitulace!$E$20</definedName>
    <definedName name="VRNnazev">Rekapitulace!$A$20</definedName>
    <definedName name="VRNproc">Rekapitulace!$F$20</definedName>
    <definedName name="VRNzakl">Rekapitulace!$G$20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45621"/>
</workbook>
</file>

<file path=xl/calcChain.xml><?xml version="1.0" encoding="utf-8"?>
<calcChain xmlns="http://schemas.openxmlformats.org/spreadsheetml/2006/main">
  <c r="BE44" i="3" l="1"/>
  <c r="BD44" i="3"/>
  <c r="BD45" i="3" s="1"/>
  <c r="H14" i="2" s="1"/>
  <c r="BC44" i="3"/>
  <c r="BC45" i="3" s="1"/>
  <c r="G14" i="2" s="1"/>
  <c r="BA44" i="3"/>
  <c r="G44" i="3"/>
  <c r="G45" i="3" s="1"/>
  <c r="B14" i="2"/>
  <c r="A14" i="2"/>
  <c r="BE45" i="3"/>
  <c r="I14" i="2" s="1"/>
  <c r="BA45" i="3"/>
  <c r="E14" i="2" s="1"/>
  <c r="C45" i="3"/>
  <c r="BE41" i="3"/>
  <c r="BD41" i="3"/>
  <c r="BC41" i="3"/>
  <c r="BA41" i="3"/>
  <c r="G41" i="3"/>
  <c r="BB41" i="3" s="1"/>
  <c r="BE40" i="3"/>
  <c r="BD40" i="3"/>
  <c r="BC40" i="3"/>
  <c r="BA40" i="3"/>
  <c r="G40" i="3"/>
  <c r="BB40" i="3" s="1"/>
  <c r="BE39" i="3"/>
  <c r="BD39" i="3"/>
  <c r="BC39" i="3"/>
  <c r="BA39" i="3"/>
  <c r="G39" i="3"/>
  <c r="BB39" i="3" s="1"/>
  <c r="BE38" i="3"/>
  <c r="BD38" i="3"/>
  <c r="BC38" i="3"/>
  <c r="BA38" i="3"/>
  <c r="G38" i="3"/>
  <c r="BB38" i="3" s="1"/>
  <c r="BE37" i="3"/>
  <c r="BD37" i="3"/>
  <c r="BC37" i="3"/>
  <c r="BA37" i="3"/>
  <c r="G37" i="3"/>
  <c r="BB37" i="3" s="1"/>
  <c r="BE36" i="3"/>
  <c r="BD36" i="3"/>
  <c r="BC36" i="3"/>
  <c r="BA36" i="3"/>
  <c r="G36" i="3"/>
  <c r="BB36" i="3" s="1"/>
  <c r="BE35" i="3"/>
  <c r="BD35" i="3"/>
  <c r="BC35" i="3"/>
  <c r="BA35" i="3"/>
  <c r="G35" i="3"/>
  <c r="BB35" i="3" s="1"/>
  <c r="BE34" i="3"/>
  <c r="BD34" i="3"/>
  <c r="BC34" i="3"/>
  <c r="BA34" i="3"/>
  <c r="G34" i="3"/>
  <c r="BB34" i="3" s="1"/>
  <c r="BE33" i="3"/>
  <c r="BD33" i="3"/>
  <c r="BC33" i="3"/>
  <c r="BA33" i="3"/>
  <c r="G33" i="3"/>
  <c r="BB33" i="3" s="1"/>
  <c r="BE32" i="3"/>
  <c r="BD32" i="3"/>
  <c r="BC32" i="3"/>
  <c r="BC42" i="3" s="1"/>
  <c r="G13" i="2" s="1"/>
  <c r="BA32" i="3"/>
  <c r="G32" i="3"/>
  <c r="BB32" i="3" s="1"/>
  <c r="BE31" i="3"/>
  <c r="BE42" i="3" s="1"/>
  <c r="I13" i="2" s="1"/>
  <c r="BD31" i="3"/>
  <c r="BD42" i="3" s="1"/>
  <c r="H13" i="2" s="1"/>
  <c r="BC31" i="3"/>
  <c r="BA31" i="3"/>
  <c r="G31" i="3"/>
  <c r="B13" i="2"/>
  <c r="A13" i="2"/>
  <c r="BA42" i="3"/>
  <c r="E13" i="2" s="1"/>
  <c r="C42" i="3"/>
  <c r="BE28" i="3"/>
  <c r="BD28" i="3"/>
  <c r="BC28" i="3"/>
  <c r="BC29" i="3" s="1"/>
  <c r="G12" i="2" s="1"/>
  <c r="BA28" i="3"/>
  <c r="G28" i="3"/>
  <c r="BB28" i="3" s="1"/>
  <c r="BE27" i="3"/>
  <c r="BD27" i="3"/>
  <c r="BC27" i="3"/>
  <c r="BA27" i="3"/>
  <c r="G27" i="3"/>
  <c r="BB27" i="3" s="1"/>
  <c r="BE26" i="3"/>
  <c r="BD26" i="3"/>
  <c r="BC26" i="3"/>
  <c r="BA26" i="3"/>
  <c r="G26" i="3"/>
  <c r="BB26" i="3" s="1"/>
  <c r="BE25" i="3"/>
  <c r="BD25" i="3"/>
  <c r="BC25" i="3"/>
  <c r="BA25" i="3"/>
  <c r="BA29" i="3" s="1"/>
  <c r="E12" i="2" s="1"/>
  <c r="G25" i="3"/>
  <c r="B12" i="2"/>
  <c r="A12" i="2"/>
  <c r="BE29" i="3"/>
  <c r="I12" i="2" s="1"/>
  <c r="C29" i="3"/>
  <c r="BE22" i="3"/>
  <c r="BD22" i="3"/>
  <c r="BC22" i="3"/>
  <c r="BA22" i="3"/>
  <c r="G22" i="3"/>
  <c r="BB22" i="3" s="1"/>
  <c r="BE21" i="3"/>
  <c r="BD21" i="3"/>
  <c r="BC21" i="3"/>
  <c r="BA21" i="3"/>
  <c r="BA23" i="3" s="1"/>
  <c r="E11" i="2" s="1"/>
  <c r="G21" i="3"/>
  <c r="B11" i="2"/>
  <c r="A11" i="2"/>
  <c r="BE23" i="3"/>
  <c r="I11" i="2" s="1"/>
  <c r="BC23" i="3"/>
  <c r="G11" i="2" s="1"/>
  <c r="C23" i="3"/>
  <c r="BE18" i="3"/>
  <c r="BE19" i="3" s="1"/>
  <c r="I10" i="2" s="1"/>
  <c r="BD18" i="3"/>
  <c r="BD19" i="3" s="1"/>
  <c r="H10" i="2" s="1"/>
  <c r="BC18" i="3"/>
  <c r="BA18" i="3"/>
  <c r="G18" i="3"/>
  <c r="G19" i="3" s="1"/>
  <c r="B10" i="2"/>
  <c r="A10" i="2"/>
  <c r="BC19" i="3"/>
  <c r="G10" i="2" s="1"/>
  <c r="BA19" i="3"/>
  <c r="E10" i="2" s="1"/>
  <c r="C19" i="3"/>
  <c r="BE15" i="3"/>
  <c r="BE16" i="3" s="1"/>
  <c r="I9" i="2" s="1"/>
  <c r="BD15" i="3"/>
  <c r="BD16" i="3" s="1"/>
  <c r="H9" i="2" s="1"/>
  <c r="BC15" i="3"/>
  <c r="BC16" i="3" s="1"/>
  <c r="G9" i="2" s="1"/>
  <c r="BB15" i="3"/>
  <c r="BB16" i="3" s="1"/>
  <c r="F9" i="2" s="1"/>
  <c r="G15" i="3"/>
  <c r="BA15" i="3" s="1"/>
  <c r="BA16" i="3" s="1"/>
  <c r="E9" i="2" s="1"/>
  <c r="B9" i="2"/>
  <c r="A9" i="2"/>
  <c r="C16" i="3"/>
  <c r="BE12" i="3"/>
  <c r="BD12" i="3"/>
  <c r="BC12" i="3"/>
  <c r="BB12" i="3"/>
  <c r="G12" i="3"/>
  <c r="BA12" i="3" s="1"/>
  <c r="BE11" i="3"/>
  <c r="BD11" i="3"/>
  <c r="BD13" i="3" s="1"/>
  <c r="H8" i="2" s="1"/>
  <c r="BC11" i="3"/>
  <c r="BC13" i="3" s="1"/>
  <c r="G8" i="2" s="1"/>
  <c r="BB11" i="3"/>
  <c r="G11" i="3"/>
  <c r="BA11" i="3" s="1"/>
  <c r="B8" i="2"/>
  <c r="A8" i="2"/>
  <c r="BE13" i="3"/>
  <c r="I8" i="2" s="1"/>
  <c r="C13" i="3"/>
  <c r="BE8" i="3"/>
  <c r="BE9" i="3" s="1"/>
  <c r="I7" i="2" s="1"/>
  <c r="BD8" i="3"/>
  <c r="BD9" i="3" s="1"/>
  <c r="H7" i="2" s="1"/>
  <c r="BC8" i="3"/>
  <c r="BB8" i="3"/>
  <c r="BB9" i="3" s="1"/>
  <c r="F7" i="2" s="1"/>
  <c r="G8" i="3"/>
  <c r="BA8" i="3" s="1"/>
  <c r="BA9" i="3" s="1"/>
  <c r="E7" i="2" s="1"/>
  <c r="B7" i="2"/>
  <c r="A7" i="2"/>
  <c r="BC9" i="3"/>
  <c r="G7" i="2" s="1"/>
  <c r="C9" i="3"/>
  <c r="C4" i="3"/>
  <c r="C3" i="3"/>
  <c r="H21" i="2"/>
  <c r="G22" i="1" s="1"/>
  <c r="G21" i="1" s="1"/>
  <c r="G20" i="2"/>
  <c r="I20" i="2" s="1"/>
  <c r="C2" i="2"/>
  <c r="C1" i="2"/>
  <c r="F33" i="1"/>
  <c r="F31" i="1"/>
  <c r="G8" i="1"/>
  <c r="BB13" i="3" l="1"/>
  <c r="F8" i="2" s="1"/>
  <c r="G23" i="3"/>
  <c r="G29" i="3"/>
  <c r="G42" i="3"/>
  <c r="F34" i="1"/>
  <c r="BD23" i="3"/>
  <c r="H11" i="2" s="1"/>
  <c r="H15" i="2" s="1"/>
  <c r="C15" i="1" s="1"/>
  <c r="BD29" i="3"/>
  <c r="H12" i="2" s="1"/>
  <c r="I15" i="2"/>
  <c r="C20" i="1" s="1"/>
  <c r="G15" i="2"/>
  <c r="C14" i="1" s="1"/>
  <c r="BA13" i="3"/>
  <c r="E8" i="2" s="1"/>
  <c r="E15" i="2" s="1"/>
  <c r="C16" i="1" s="1"/>
  <c r="BB21" i="3"/>
  <c r="BB23" i="3" s="1"/>
  <c r="F11" i="2" s="1"/>
  <c r="BB25" i="3"/>
  <c r="BB29" i="3" s="1"/>
  <c r="F12" i="2" s="1"/>
  <c r="BB31" i="3"/>
  <c r="BB42" i="3" s="1"/>
  <c r="F13" i="2" s="1"/>
  <c r="BB44" i="3"/>
  <c r="BB45" i="3" s="1"/>
  <c r="F14" i="2" s="1"/>
  <c r="BB18" i="3"/>
  <c r="BB19" i="3" s="1"/>
  <c r="F10" i="2" s="1"/>
  <c r="G9" i="3"/>
  <c r="G13" i="3"/>
  <c r="G16" i="3"/>
  <c r="F15" i="2" l="1"/>
  <c r="C17" i="1" s="1"/>
  <c r="C18" i="1"/>
  <c r="C21" i="1" s="1"/>
  <c r="C22" i="1" s="1"/>
</calcChain>
</file>

<file path=xl/sharedStrings.xml><?xml version="1.0" encoding="utf-8"?>
<sst xmlns="http://schemas.openxmlformats.org/spreadsheetml/2006/main" count="193" uniqueCount="134">
  <si>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</si>
  <si>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</si>
  <si>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</si>
  <si>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</si>
  <si>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</si>
  <si>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</si>
  <si>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</si>
  <si>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</si>
  <si>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</si>
  <si>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</si>
  <si>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</si>
  <si>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</si>
  <si>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</si>
  <si>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</si>
  <si>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</si>
  <si>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</si>
  <si>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</si>
  <si>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</si>
  <si>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</si>
  <si>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</si>
  <si>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</si>
  <si>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</si>
  <si>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</si>
  <si>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</si>
  <si>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</si>
  <si>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</si>
  <si>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</si>
  <si>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</si>
  <si>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</si>
  <si>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</si>
  <si>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</si>
  <si>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</si>
  <si>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</si>
  <si>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</si>
  <si>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</si>
  <si>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</si>
  <si>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</si>
  <si>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</si>
  <si>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</si>
  <si>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</si>
  <si>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</si>
  <si>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</si>
  <si>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</si>
  <si>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</si>
  <si>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</si>
  <si>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</si>
  <si>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</si>
  <si>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</si>
  <si>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</si>
  <si>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</si>
  <si>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</si>
  <si>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</si>
  <si>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</si>
  <si>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</si>
  <si>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</si>
  <si>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</si>
  <si>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</si>
  <si>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</si>
  <si>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</si>
  <si>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</si>
  <si>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</si>
  <si>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</si>
  <si>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</si>
  <si>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</si>
  <si>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</si>
  <si>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</si>
  <si>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</si>
  <si>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</si>
  <si>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</si>
  <si>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078 87-7113.R00</t>
  </si>
  <si>
    <t xml:space="preserve">Oprava - upevnění svodového vodiče </t>
  </si>
  <si>
    <t>m</t>
  </si>
  <si>
    <t>94</t>
  </si>
  <si>
    <t>Lešení a stavební výtahy</t>
  </si>
  <si>
    <t>941 94-1051.R00</t>
  </si>
  <si>
    <t xml:space="preserve">Montáž lešení leh.řad.s podlahami,š.1,5 m, H 10 m </t>
  </si>
  <si>
    <t>m2</t>
  </si>
  <si>
    <t>941 94-1851.R00</t>
  </si>
  <si>
    <t xml:space="preserve">Demontáž lešení leh.řad.s podlahami,š.1,5 m,H 10 m </t>
  </si>
  <si>
    <t>97</t>
  </si>
  <si>
    <t>Prorážení otvorů</t>
  </si>
  <si>
    <t>979 99-0121.R00</t>
  </si>
  <si>
    <t xml:space="preserve">Poplatek za skládku suti - asfaltové pásy </t>
  </si>
  <si>
    <t>t</t>
  </si>
  <si>
    <t>712</t>
  </si>
  <si>
    <t>Živičné krytiny</t>
  </si>
  <si>
    <t>712 30-0831.RT3</t>
  </si>
  <si>
    <t>Odstranění živičné krytiny střech do 10° 1vrstvé z ploch jednotlivě nad 20 m2</t>
  </si>
  <si>
    <t>713</t>
  </si>
  <si>
    <t>Izolace tepelné</t>
  </si>
  <si>
    <t>713 10-0010.RAC</t>
  </si>
  <si>
    <t>Izolace tepelné volně položené Isover UNI tloušťka 10 cm+montáž</t>
  </si>
  <si>
    <t>607-25016</t>
  </si>
  <si>
    <t xml:space="preserve">Deska dřevoštěpková OSB 3 N tl. 22 mm </t>
  </si>
  <si>
    <t>762</t>
  </si>
  <si>
    <t>Konstrukce tesařské</t>
  </si>
  <si>
    <t>762 90-0040.RAB</t>
  </si>
  <si>
    <t>Demontáž samostatných prvků krovů bednění</t>
  </si>
  <si>
    <t>762 33-2140.RT2</t>
  </si>
  <si>
    <t>Montáž vázaných krovů pravidelných do 450 cm2 včetně dodávky řeziva, hranoly 16/22</t>
  </si>
  <si>
    <t>762 33-1814.R00</t>
  </si>
  <si>
    <t xml:space="preserve">Demontáž konstrukcí krovů z hranolů do 450 cm2 </t>
  </si>
  <si>
    <t>762 34-1220.R00</t>
  </si>
  <si>
    <t xml:space="preserve">M. bedn.střech rovn. z aglomer.desek šroubováním </t>
  </si>
  <si>
    <t>764</t>
  </si>
  <si>
    <t>Konstrukce klempířské</t>
  </si>
  <si>
    <t>764 32-3830.R00</t>
  </si>
  <si>
    <t xml:space="preserve">Demont. oplech. okapů, živičná krytina, rš 330 mm </t>
  </si>
  <si>
    <t>764 25-2497.R00</t>
  </si>
  <si>
    <t xml:space="preserve">Montáž žlabů z Ti Zn půlkruhových ze segmentů </t>
  </si>
  <si>
    <t>764 25-9411.R00</t>
  </si>
  <si>
    <t>Kotlík kónický z pl.Ti-Zn pro trouby, D do 150 mm včetně montáže</t>
  </si>
  <si>
    <t>kus</t>
  </si>
  <si>
    <t>764 25-2494.R00</t>
  </si>
  <si>
    <t xml:space="preserve">Montáž čel žlabů z Ti Zn půlkruhových </t>
  </si>
  <si>
    <t>764 29-1420.R00</t>
  </si>
  <si>
    <t>Závětrná lišta z Ti Zn plechu, rš 330 mm včetně montáže</t>
  </si>
  <si>
    <t>764 39-1820.R00</t>
  </si>
  <si>
    <t xml:space="preserve">Demontáž závětrné lišty, rš 250 a 330 mm, do 30° </t>
  </si>
  <si>
    <t>764 55-4410.RAC</t>
  </si>
  <si>
    <t>Odpadní trouby z TiZn plechu kruhové průměru 120 mm včetně montáže</t>
  </si>
  <si>
    <t>764 25-2410.RAB</t>
  </si>
  <si>
    <t>Žlab z TiZn plechu podokapní půlkruhový rš 330 mm včetně háků a čel</t>
  </si>
  <si>
    <t>764 25-2492.R00</t>
  </si>
  <si>
    <t xml:space="preserve">Montáž háků z Ti Zn půlkruhových </t>
  </si>
  <si>
    <t>Montáž krytiny bez zednických výpomocí</t>
  </si>
  <si>
    <t>764 21-1010.RA0</t>
  </si>
  <si>
    <t xml:space="preserve">Krytina střech z TiZn plechu </t>
  </si>
  <si>
    <t>783</t>
  </si>
  <si>
    <t>Nátěry</t>
  </si>
  <si>
    <t>783 78-0010.RA0</t>
  </si>
  <si>
    <t xml:space="preserve">Impregnace tesařských konstrukcí </t>
  </si>
  <si>
    <t>OBEC KUNRATICE</t>
  </si>
  <si>
    <t>REKONSTRUKCE KULTURNÍHO DOMU V KUNRATICÍCH - STŘECHA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</si>
</sst>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9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  <xf numFmtId="0" fontId="3" fillId="0" borderId="61" xfId="1" applyFont="1" applyFill="1" applyBorder="1"/>
    <xf numFmtId="0" fontId="3" fillId="0" borderId="44" xfId="1" applyFont="1" applyFill="1" applyBorder="1"/>
    <xf numFmtId="0" fontId="3" fillId="0" borderId="45" xfId="1" applyFont="1" applyFill="1" applyBorder="1"/>
    <xf numFmtId="0" fontId="3" fillId="3" borderId="0" xfId="0" applyFont="1" applyFill="1" applyBorder="1"/>
    <xf numFmtId="0" fontId="0" fillId="3" borderId="0" xfId="0" applyFill="1" applyBorder="1"/>
    <xf numFmtId="49" fontId="0" fillId="3" borderId="13" xfId="0" applyNumberFormat="1" applyFill="1" applyBorder="1" applyAlignment="1">
      <alignment horizontal="left"/>
    </xf>
    <xf numFmtId="0" fontId="0" fillId="3" borderId="7" xfId="0" applyFill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C8" sqref="C8:D8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2.5703125" customWidth="1"/>
    <col min="6" max="6" width="19.7109375" customWidth="1"/>
    <col min="7" max="7" width="14.140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/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194" t="s">
        <v>133</v>
      </c>
      <c r="D6" s="195"/>
      <c r="E6" s="195"/>
      <c r="F6" s="196"/>
      <c r="G6" s="197"/>
    </row>
    <row r="7" spans="1:57" x14ac:dyDescent="0.2">
      <c r="A7" s="13" t="s">
        <v>8</v>
      </c>
      <c r="B7" s="15"/>
      <c r="C7" s="170"/>
      <c r="D7" s="171"/>
      <c r="E7" s="18" t="s">
        <v>9</v>
      </c>
      <c r="F7" s="19"/>
      <c r="G7" s="20">
        <v>0</v>
      </c>
      <c r="H7" s="21"/>
      <c r="I7" s="21"/>
    </row>
    <row r="8" spans="1:57" x14ac:dyDescent="0.2">
      <c r="A8" s="13" t="s">
        <v>10</v>
      </c>
      <c r="B8" s="15"/>
      <c r="C8" s="170" t="s">
        <v>132</v>
      </c>
      <c r="D8" s="171"/>
      <c r="E8" s="16" t="s">
        <v>11</v>
      </c>
      <c r="F8" s="15"/>
      <c r="G8" s="22">
        <f>IF(PocetMJ=0,,ROUND((F30+F32)/PocetMJ,1))</f>
        <v>0</v>
      </c>
    </row>
    <row r="9" spans="1:57" x14ac:dyDescent="0.2">
      <c r="A9" s="23" t="s">
        <v>12</v>
      </c>
      <c r="B9" s="24"/>
      <c r="C9" s="24"/>
      <c r="D9" s="24"/>
      <c r="E9" s="25" t="s">
        <v>13</v>
      </c>
      <c r="F9" s="24"/>
      <c r="G9" s="26"/>
    </row>
    <row r="10" spans="1:57" x14ac:dyDescent="0.2">
      <c r="A10" s="27" t="s">
        <v>14</v>
      </c>
      <c r="B10" s="11"/>
      <c r="C10" s="11"/>
      <c r="D10" s="11"/>
      <c r="E10" s="28" t="s">
        <v>15</v>
      </c>
      <c r="F10" s="11"/>
      <c r="G10" s="12"/>
      <c r="BA10" s="29"/>
      <c r="BB10" s="29"/>
      <c r="BC10" s="29"/>
      <c r="BD10" s="29"/>
      <c r="BE10" s="29"/>
    </row>
    <row r="11" spans="1:57" x14ac:dyDescent="0.2">
      <c r="A11" s="27"/>
      <c r="B11" s="11"/>
      <c r="C11" s="11"/>
      <c r="D11" s="11"/>
      <c r="E11" s="172"/>
      <c r="F11" s="173"/>
      <c r="G11" s="174"/>
    </row>
    <row r="12" spans="1:57" ht="28.5" customHeight="1" thickBot="1" x14ac:dyDescent="0.25">
      <c r="A12" s="30" t="s">
        <v>16</v>
      </c>
      <c r="B12" s="31"/>
      <c r="C12" s="31"/>
      <c r="D12" s="31"/>
      <c r="E12" s="32"/>
      <c r="F12" s="32"/>
      <c r="G12" s="33"/>
    </row>
    <row r="13" spans="1:57" ht="17.25" customHeight="1" thickBot="1" x14ac:dyDescent="0.25">
      <c r="A13" s="34" t="s">
        <v>17</v>
      </c>
      <c r="B13" s="35"/>
      <c r="C13" s="36"/>
      <c r="D13" s="37" t="s">
        <v>18</v>
      </c>
      <c r="E13" s="38"/>
      <c r="F13" s="38"/>
      <c r="G13" s="36"/>
    </row>
    <row r="14" spans="1:57" ht="15.95" customHeight="1" x14ac:dyDescent="0.2">
      <c r="A14" s="39"/>
      <c r="B14" s="40" t="s">
        <v>19</v>
      </c>
      <c r="C14" s="41">
        <f>Dodavka</f>
        <v>0</v>
      </c>
      <c r="D14" s="42"/>
      <c r="E14" s="43"/>
      <c r="F14" s="44"/>
      <c r="G14" s="41"/>
    </row>
    <row r="15" spans="1:57" ht="15.95" customHeight="1" x14ac:dyDescent="0.2">
      <c r="A15" s="39" t="s">
        <v>20</v>
      </c>
      <c r="B15" s="40" t="s">
        <v>21</v>
      </c>
      <c r="C15" s="41">
        <f>Mont</f>
        <v>0</v>
      </c>
      <c r="D15" s="23"/>
      <c r="E15" s="45"/>
      <c r="F15" s="46"/>
      <c r="G15" s="41"/>
    </row>
    <row r="16" spans="1:57" ht="15.95" customHeight="1" x14ac:dyDescent="0.2">
      <c r="A16" s="39" t="s">
        <v>22</v>
      </c>
      <c r="B16" s="40" t="s">
        <v>23</v>
      </c>
      <c r="C16" s="41">
        <f>HSV</f>
        <v>0</v>
      </c>
      <c r="D16" s="23"/>
      <c r="E16" s="45"/>
      <c r="F16" s="46"/>
      <c r="G16" s="41"/>
    </row>
    <row r="17" spans="1:7" ht="15.95" customHeight="1" x14ac:dyDescent="0.2">
      <c r="A17" s="47" t="s">
        <v>24</v>
      </c>
      <c r="B17" s="40" t="s">
        <v>25</v>
      </c>
      <c r="C17" s="41">
        <f>PSV</f>
        <v>0</v>
      </c>
      <c r="D17" s="23"/>
      <c r="E17" s="45"/>
      <c r="F17" s="46"/>
      <c r="G17" s="41"/>
    </row>
    <row r="18" spans="1:7" ht="15.95" customHeight="1" x14ac:dyDescent="0.2">
      <c r="A18" s="48" t="s">
        <v>26</v>
      </c>
      <c r="B18" s="40"/>
      <c r="C18" s="41">
        <f>SUM(C14:C17)</f>
        <v>0</v>
      </c>
      <c r="D18" s="49"/>
      <c r="E18" s="45"/>
      <c r="F18" s="46"/>
      <c r="G18" s="41"/>
    </row>
    <row r="19" spans="1:7" ht="15.95" customHeight="1" x14ac:dyDescent="0.2">
      <c r="A19" s="48"/>
      <c r="B19" s="40"/>
      <c r="C19" s="41"/>
      <c r="D19" s="23"/>
      <c r="E19" s="45"/>
      <c r="F19" s="46"/>
      <c r="G19" s="41"/>
    </row>
    <row r="20" spans="1:7" ht="15.95" customHeight="1" x14ac:dyDescent="0.2">
      <c r="A20" s="48" t="s">
        <v>27</v>
      </c>
      <c r="B20" s="40"/>
      <c r="C20" s="41">
        <f>HZS</f>
        <v>0</v>
      </c>
      <c r="D20" s="23"/>
      <c r="E20" s="45"/>
      <c r="F20" s="46"/>
      <c r="G20" s="41"/>
    </row>
    <row r="21" spans="1:7" ht="15.95" customHeight="1" x14ac:dyDescent="0.2">
      <c r="A21" s="27" t="s">
        <v>28</v>
      </c>
      <c r="B21" s="11"/>
      <c r="C21" s="41">
        <f>C18+C20</f>
        <v>0</v>
      </c>
      <c r="D21" s="23" t="s">
        <v>29</v>
      </c>
      <c r="E21" s="45"/>
      <c r="F21" s="46"/>
      <c r="G21" s="41">
        <f>G22-SUM(G14:G20)</f>
        <v>0</v>
      </c>
    </row>
    <row r="22" spans="1:7" ht="15.95" customHeight="1" thickBot="1" x14ac:dyDescent="0.25">
      <c r="A22" s="23" t="s">
        <v>30</v>
      </c>
      <c r="B22" s="24"/>
      <c r="C22" s="50">
        <f>C21+G22</f>
        <v>0</v>
      </c>
      <c r="D22" s="51" t="s">
        <v>31</v>
      </c>
      <c r="E22" s="52"/>
      <c r="F22" s="53"/>
      <c r="G22" s="41">
        <f>VRN</f>
        <v>0</v>
      </c>
    </row>
    <row r="23" spans="1:7" x14ac:dyDescent="0.2">
      <c r="A23" s="3" t="s">
        <v>32</v>
      </c>
      <c r="B23" s="5"/>
      <c r="C23" s="54" t="s">
        <v>33</v>
      </c>
      <c r="D23" s="5"/>
      <c r="E23" s="54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7" t="s">
        <v>36</v>
      </c>
      <c r="B25" s="55"/>
      <c r="C25" s="28" t="s">
        <v>36</v>
      </c>
      <c r="D25" s="11"/>
      <c r="E25" s="28" t="s">
        <v>36</v>
      </c>
      <c r="F25" s="11"/>
      <c r="G25" s="12"/>
    </row>
    <row r="26" spans="1:7" x14ac:dyDescent="0.2">
      <c r="A26" s="27"/>
      <c r="B26" s="56"/>
      <c r="C26" s="28" t="s">
        <v>37</v>
      </c>
      <c r="D26" s="11"/>
      <c r="E26" s="28" t="s">
        <v>38</v>
      </c>
      <c r="F26" s="11"/>
      <c r="G26" s="12"/>
    </row>
    <row r="27" spans="1:7" x14ac:dyDescent="0.2">
      <c r="A27" s="27"/>
      <c r="B27" s="11"/>
      <c r="C27" s="28"/>
      <c r="D27" s="11"/>
      <c r="E27" s="28"/>
      <c r="F27" s="11"/>
      <c r="G27" s="12"/>
    </row>
    <row r="28" spans="1:7" ht="97.5" customHeight="1" x14ac:dyDescent="0.2">
      <c r="A28" s="27"/>
      <c r="B28" s="11"/>
      <c r="C28" s="28"/>
      <c r="D28" s="11"/>
      <c r="E28" s="28"/>
      <c r="F28" s="11"/>
      <c r="G28" s="12"/>
    </row>
    <row r="29" spans="1:7" x14ac:dyDescent="0.2">
      <c r="A29" s="13" t="s">
        <v>39</v>
      </c>
      <c r="B29" s="15"/>
      <c r="C29" s="57">
        <v>0</v>
      </c>
      <c r="D29" s="15" t="s">
        <v>40</v>
      </c>
      <c r="E29" s="16"/>
      <c r="F29" s="58">
        <v>0</v>
      </c>
      <c r="G29" s="17"/>
    </row>
    <row r="30" spans="1:7" x14ac:dyDescent="0.2">
      <c r="A30" s="13" t="s">
        <v>39</v>
      </c>
      <c r="B30" s="15"/>
      <c r="C30" s="57">
        <v>15</v>
      </c>
      <c r="D30" s="15" t="s">
        <v>40</v>
      </c>
      <c r="E30" s="16"/>
      <c r="F30" s="58">
        <v>0</v>
      </c>
      <c r="G30" s="17"/>
    </row>
    <row r="31" spans="1:7" x14ac:dyDescent="0.2">
      <c r="A31" s="13" t="s">
        <v>41</v>
      </c>
      <c r="B31" s="15"/>
      <c r="C31" s="57">
        <v>15</v>
      </c>
      <c r="D31" s="15" t="s">
        <v>40</v>
      </c>
      <c r="E31" s="16"/>
      <c r="F31" s="59">
        <f>ROUND(PRODUCT(F30,C31/100),0)</f>
        <v>0</v>
      </c>
      <c r="G31" s="26"/>
    </row>
    <row r="32" spans="1:7" x14ac:dyDescent="0.2">
      <c r="A32" s="13" t="s">
        <v>39</v>
      </c>
      <c r="B32" s="15"/>
      <c r="C32" s="57">
        <v>21</v>
      </c>
      <c r="D32" s="15" t="s">
        <v>40</v>
      </c>
      <c r="E32" s="16"/>
      <c r="F32" s="58">
        <v>0</v>
      </c>
      <c r="G32" s="17"/>
    </row>
    <row r="33" spans="1:8" x14ac:dyDescent="0.2">
      <c r="A33" s="13" t="s">
        <v>41</v>
      </c>
      <c r="B33" s="15"/>
      <c r="C33" s="57">
        <v>21</v>
      </c>
      <c r="D33" s="15" t="s">
        <v>40</v>
      </c>
      <c r="E33" s="16"/>
      <c r="F33" s="59">
        <f>ROUND(PRODUCT(F32,C33/100),0)</f>
        <v>0</v>
      </c>
      <c r="G33" s="26"/>
    </row>
    <row r="34" spans="1:8" s="65" customFormat="1" ht="19.5" customHeight="1" thickBot="1" x14ac:dyDescent="0.3">
      <c r="A34" s="60" t="s">
        <v>42</v>
      </c>
      <c r="B34" s="61"/>
      <c r="C34" s="61"/>
      <c r="D34" s="61"/>
      <c r="E34" s="62"/>
      <c r="F34" s="63">
        <f>ROUND(SUM(F29:F33),0)</f>
        <v>0</v>
      </c>
      <c r="G34" s="64"/>
    </row>
    <row r="36" spans="1:8" x14ac:dyDescent="0.2">
      <c r="A36" s="66" t="s">
        <v>43</v>
      </c>
      <c r="B36" s="66"/>
      <c r="C36" s="66"/>
      <c r="D36" s="66"/>
      <c r="E36" s="66"/>
      <c r="F36" s="66"/>
      <c r="G36" s="66"/>
      <c r="H36" t="s">
        <v>4</v>
      </c>
    </row>
    <row r="37" spans="1:8" ht="14.25" customHeight="1" x14ac:dyDescent="0.2">
      <c r="A37" s="66"/>
      <c r="B37" s="175"/>
      <c r="C37" s="175"/>
      <c r="D37" s="175"/>
      <c r="E37" s="175"/>
      <c r="F37" s="175"/>
      <c r="G37" s="175"/>
      <c r="H37" t="s">
        <v>4</v>
      </c>
    </row>
    <row r="38" spans="1:8" ht="12.75" customHeight="1" x14ac:dyDescent="0.2">
      <c r="A38" s="67"/>
      <c r="B38" s="175"/>
      <c r="C38" s="175"/>
      <c r="D38" s="175"/>
      <c r="E38" s="175"/>
      <c r="F38" s="175"/>
      <c r="G38" s="175"/>
      <c r="H38" t="s">
        <v>4</v>
      </c>
    </row>
    <row r="39" spans="1:8" x14ac:dyDescent="0.2">
      <c r="A39" s="67"/>
      <c r="B39" s="175"/>
      <c r="C39" s="175"/>
      <c r="D39" s="175"/>
      <c r="E39" s="175"/>
      <c r="F39" s="175"/>
      <c r="G39" s="175"/>
      <c r="H39" t="s">
        <v>4</v>
      </c>
    </row>
    <row r="40" spans="1:8" x14ac:dyDescent="0.2">
      <c r="A40" s="67"/>
      <c r="B40" s="175"/>
      <c r="C40" s="175"/>
      <c r="D40" s="175"/>
      <c r="E40" s="175"/>
      <c r="F40" s="175"/>
      <c r="G40" s="175"/>
      <c r="H40" t="s">
        <v>4</v>
      </c>
    </row>
    <row r="41" spans="1:8" x14ac:dyDescent="0.2">
      <c r="A41" s="67"/>
      <c r="B41" s="175"/>
      <c r="C41" s="175"/>
      <c r="D41" s="175"/>
      <c r="E41" s="175"/>
      <c r="F41" s="175"/>
      <c r="G41" s="175"/>
      <c r="H41" t="s">
        <v>4</v>
      </c>
    </row>
    <row r="42" spans="1:8" x14ac:dyDescent="0.2">
      <c r="A42" s="67"/>
      <c r="B42" s="175"/>
      <c r="C42" s="175"/>
      <c r="D42" s="175"/>
      <c r="E42" s="175"/>
      <c r="F42" s="175"/>
      <c r="G42" s="175"/>
      <c r="H42" t="s">
        <v>4</v>
      </c>
    </row>
    <row r="43" spans="1:8" x14ac:dyDescent="0.2">
      <c r="A43" s="67"/>
      <c r="B43" s="175"/>
      <c r="C43" s="175"/>
      <c r="D43" s="175"/>
      <c r="E43" s="175"/>
      <c r="F43" s="175"/>
      <c r="G43" s="175"/>
      <c r="H43" t="s">
        <v>4</v>
      </c>
    </row>
    <row r="44" spans="1:8" x14ac:dyDescent="0.2">
      <c r="A44" s="67"/>
      <c r="B44" s="175"/>
      <c r="C44" s="175"/>
      <c r="D44" s="175"/>
      <c r="E44" s="175"/>
      <c r="F44" s="175"/>
      <c r="G44" s="175"/>
      <c r="H44" t="s">
        <v>4</v>
      </c>
    </row>
    <row r="45" spans="1:8" ht="3" customHeight="1" x14ac:dyDescent="0.2">
      <c r="A45" s="67"/>
      <c r="B45" s="175"/>
      <c r="C45" s="175"/>
      <c r="D45" s="175"/>
      <c r="E45" s="175"/>
      <c r="F45" s="175"/>
      <c r="G45" s="175"/>
      <c r="H45" t="s">
        <v>4</v>
      </c>
    </row>
    <row r="46" spans="1:8" x14ac:dyDescent="0.2">
      <c r="B46" s="169"/>
      <c r="C46" s="169"/>
      <c r="D46" s="169"/>
      <c r="E46" s="169"/>
      <c r="F46" s="169"/>
      <c r="G46" s="169"/>
    </row>
    <row r="47" spans="1:8" x14ac:dyDescent="0.2">
      <c r="B47" s="169"/>
      <c r="C47" s="169"/>
      <c r="D47" s="169"/>
      <c r="E47" s="169"/>
      <c r="F47" s="169"/>
      <c r="G47" s="169"/>
    </row>
    <row r="48" spans="1:8" x14ac:dyDescent="0.2">
      <c r="B48" s="169"/>
      <c r="C48" s="169"/>
      <c r="D48" s="169"/>
      <c r="E48" s="169"/>
      <c r="F48" s="169"/>
      <c r="G48" s="169"/>
    </row>
    <row r="49" spans="2:7" x14ac:dyDescent="0.2">
      <c r="B49" s="169"/>
      <c r="C49" s="169"/>
      <c r="D49" s="169"/>
      <c r="E49" s="169"/>
      <c r="F49" s="169"/>
      <c r="G49" s="169"/>
    </row>
    <row r="50" spans="2:7" x14ac:dyDescent="0.2">
      <c r="B50" s="169"/>
      <c r="C50" s="169"/>
      <c r="D50" s="169"/>
      <c r="E50" s="169"/>
      <c r="F50" s="169"/>
      <c r="G50" s="169"/>
    </row>
    <row r="51" spans="2:7" x14ac:dyDescent="0.2">
      <c r="B51" s="169"/>
      <c r="C51" s="169"/>
      <c r="D51" s="169"/>
      <c r="E51" s="169"/>
      <c r="F51" s="169"/>
      <c r="G51" s="169"/>
    </row>
    <row r="52" spans="2:7" x14ac:dyDescent="0.2">
      <c r="B52" s="169"/>
      <c r="C52" s="169"/>
      <c r="D52" s="169"/>
      <c r="E52" s="169"/>
      <c r="F52" s="169"/>
      <c r="G52" s="169"/>
    </row>
    <row r="53" spans="2:7" x14ac:dyDescent="0.2">
      <c r="B53" s="169"/>
      <c r="C53" s="169"/>
      <c r="D53" s="169"/>
      <c r="E53" s="169"/>
      <c r="F53" s="169"/>
      <c r="G53" s="169"/>
    </row>
    <row r="54" spans="2:7" x14ac:dyDescent="0.2">
      <c r="B54" s="169"/>
      <c r="C54" s="169"/>
      <c r="D54" s="169"/>
      <c r="E54" s="169"/>
      <c r="F54" s="169"/>
      <c r="G54" s="169"/>
    </row>
    <row r="55" spans="2:7" x14ac:dyDescent="0.2">
      <c r="B55" s="169"/>
      <c r="C55" s="169"/>
      <c r="D55" s="169"/>
      <c r="E55" s="169"/>
      <c r="F55" s="169"/>
      <c r="G55" s="169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2"/>
  <sheetViews>
    <sheetView workbookViewId="0">
      <selection activeCell="A20" sqref="A20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76" t="s">
        <v>5</v>
      </c>
      <c r="B1" s="177"/>
      <c r="C1" s="68" t="str">
        <f>CONCATENATE(cislostavby," ",nazevstavby)</f>
        <v xml:space="preserve"> REKONSTRUKCE KULTURNÍHO DOMU V KUNRATICÍCH - STŘECHA 1</v>
      </c>
      <c r="D1" s="69"/>
      <c r="E1" s="70"/>
      <c r="F1" s="69"/>
      <c r="G1" s="71"/>
      <c r="H1" s="72"/>
      <c r="I1" s="73"/>
    </row>
    <row r="2" spans="1:9" ht="13.5" thickBot="1" x14ac:dyDescent="0.25">
      <c r="A2" s="178" t="s">
        <v>1</v>
      </c>
      <c r="B2" s="179"/>
      <c r="C2" s="74" t="str">
        <f>CONCATENATE(cisloobjektu," ",nazevobjektu)</f>
        <v xml:space="preserve"> </v>
      </c>
      <c r="D2" s="75"/>
      <c r="E2" s="76"/>
      <c r="F2" s="75"/>
      <c r="G2" s="180"/>
      <c r="H2" s="180"/>
      <c r="I2" s="181"/>
    </row>
    <row r="3" spans="1:9" ht="13.5" thickTop="1" x14ac:dyDescent="0.2">
      <c r="F3" s="11"/>
    </row>
    <row r="4" spans="1:9" ht="19.5" customHeight="1" x14ac:dyDescent="0.25">
      <c r="A4" s="77" t="s">
        <v>44</v>
      </c>
      <c r="B4" s="1"/>
      <c r="C4" s="1"/>
      <c r="D4" s="1"/>
      <c r="E4" s="78"/>
      <c r="F4" s="1"/>
      <c r="G4" s="1"/>
      <c r="H4" s="1"/>
      <c r="I4" s="1"/>
    </row>
    <row r="5" spans="1:9" ht="13.5" thickBot="1" x14ac:dyDescent="0.25"/>
    <row r="6" spans="1:9" s="11" customFormat="1" ht="13.5" thickBot="1" x14ac:dyDescent="0.25">
      <c r="A6" s="79"/>
      <c r="B6" s="80" t="s">
        <v>45</v>
      </c>
      <c r="C6" s="80"/>
      <c r="D6" s="81"/>
      <c r="E6" s="82" t="s">
        <v>46</v>
      </c>
      <c r="F6" s="83" t="s">
        <v>47</v>
      </c>
      <c r="G6" s="83" t="s">
        <v>48</v>
      </c>
      <c r="H6" s="83" t="s">
        <v>49</v>
      </c>
      <c r="I6" s="84" t="s">
        <v>27</v>
      </c>
    </row>
    <row r="7" spans="1:9" s="11" customFormat="1" x14ac:dyDescent="0.2">
      <c r="A7" s="165" t="str">
        <f>Položky!B7</f>
        <v>1</v>
      </c>
      <c r="B7" s="85" t="str">
        <f>Položky!C7</f>
        <v>Zemní práce</v>
      </c>
      <c r="C7" s="86"/>
      <c r="D7" s="87"/>
      <c r="E7" s="166">
        <f>Položky!BA9</f>
        <v>0</v>
      </c>
      <c r="F7" s="167">
        <f>Položky!BB9</f>
        <v>0</v>
      </c>
      <c r="G7" s="167">
        <f>Položky!BC9</f>
        <v>0</v>
      </c>
      <c r="H7" s="167">
        <f>Položky!BD9</f>
        <v>0</v>
      </c>
      <c r="I7" s="168">
        <f>Položky!BE9</f>
        <v>0</v>
      </c>
    </row>
    <row r="8" spans="1:9" s="11" customFormat="1" x14ac:dyDescent="0.2">
      <c r="A8" s="165" t="str">
        <f>Položky!B10</f>
        <v>94</v>
      </c>
      <c r="B8" s="85" t="str">
        <f>Položky!C10</f>
        <v>Lešení a stavební výtahy</v>
      </c>
      <c r="C8" s="86"/>
      <c r="D8" s="87"/>
      <c r="E8" s="166">
        <f>Položky!BA13</f>
        <v>0</v>
      </c>
      <c r="F8" s="167">
        <f>Položky!BB13</f>
        <v>0</v>
      </c>
      <c r="G8" s="167">
        <f>Položky!BC13</f>
        <v>0</v>
      </c>
      <c r="H8" s="167">
        <f>Položky!BD13</f>
        <v>0</v>
      </c>
      <c r="I8" s="168">
        <f>Položky!BE13</f>
        <v>0</v>
      </c>
    </row>
    <row r="9" spans="1:9" s="11" customFormat="1" x14ac:dyDescent="0.2">
      <c r="A9" s="165" t="str">
        <f>Položky!B14</f>
        <v>97</v>
      </c>
      <c r="B9" s="85" t="str">
        <f>Položky!C14</f>
        <v>Prorážení otvorů</v>
      </c>
      <c r="C9" s="86"/>
      <c r="D9" s="87"/>
      <c r="E9" s="166">
        <f>Položky!BA16</f>
        <v>0</v>
      </c>
      <c r="F9" s="167">
        <f>Položky!BB16</f>
        <v>0</v>
      </c>
      <c r="G9" s="167">
        <f>Položky!BC16</f>
        <v>0</v>
      </c>
      <c r="H9" s="167">
        <f>Položky!BD16</f>
        <v>0</v>
      </c>
      <c r="I9" s="168">
        <f>Položky!BE16</f>
        <v>0</v>
      </c>
    </row>
    <row r="10" spans="1:9" s="11" customFormat="1" x14ac:dyDescent="0.2">
      <c r="A10" s="165" t="str">
        <f>Položky!B17</f>
        <v>712</v>
      </c>
      <c r="B10" s="85" t="str">
        <f>Položky!C17</f>
        <v>Živičné krytiny</v>
      </c>
      <c r="C10" s="86"/>
      <c r="D10" s="87"/>
      <c r="E10" s="166">
        <f>Položky!BA19</f>
        <v>0</v>
      </c>
      <c r="F10" s="167">
        <f>Položky!BB19</f>
        <v>0</v>
      </c>
      <c r="G10" s="167">
        <f>Položky!BC19</f>
        <v>0</v>
      </c>
      <c r="H10" s="167">
        <f>Položky!BD19</f>
        <v>0</v>
      </c>
      <c r="I10" s="168">
        <f>Položky!BE19</f>
        <v>0</v>
      </c>
    </row>
    <row r="11" spans="1:9" s="11" customFormat="1" x14ac:dyDescent="0.2">
      <c r="A11" s="165" t="str">
        <f>Položky!B20</f>
        <v>713</v>
      </c>
      <c r="B11" s="85" t="str">
        <f>Položky!C20</f>
        <v>Izolace tepelné</v>
      </c>
      <c r="C11" s="86"/>
      <c r="D11" s="87"/>
      <c r="E11" s="166">
        <f>Položky!BA23</f>
        <v>0</v>
      </c>
      <c r="F11" s="167">
        <f>Položky!BB23</f>
        <v>0</v>
      </c>
      <c r="G11" s="167">
        <f>Položky!BC23</f>
        <v>0</v>
      </c>
      <c r="H11" s="167">
        <f>Položky!BD23</f>
        <v>0</v>
      </c>
      <c r="I11" s="168">
        <f>Položky!BE23</f>
        <v>0</v>
      </c>
    </row>
    <row r="12" spans="1:9" s="11" customFormat="1" x14ac:dyDescent="0.2">
      <c r="A12" s="165" t="str">
        <f>Položky!B24</f>
        <v>762</v>
      </c>
      <c r="B12" s="85" t="str">
        <f>Položky!C24</f>
        <v>Konstrukce tesařské</v>
      </c>
      <c r="C12" s="86"/>
      <c r="D12" s="87"/>
      <c r="E12" s="166">
        <f>Položky!BA29</f>
        <v>0</v>
      </c>
      <c r="F12" s="167">
        <f>Položky!BB29</f>
        <v>0</v>
      </c>
      <c r="G12" s="167">
        <f>Položky!BC29</f>
        <v>0</v>
      </c>
      <c r="H12" s="167">
        <f>Položky!BD29</f>
        <v>0</v>
      </c>
      <c r="I12" s="168">
        <f>Položky!BE29</f>
        <v>0</v>
      </c>
    </row>
    <row r="13" spans="1:9" s="11" customFormat="1" x14ac:dyDescent="0.2">
      <c r="A13" s="165" t="str">
        <f>Položky!B30</f>
        <v>764</v>
      </c>
      <c r="B13" s="85" t="str">
        <f>Položky!C30</f>
        <v>Konstrukce klempířské</v>
      </c>
      <c r="C13" s="86"/>
      <c r="D13" s="87"/>
      <c r="E13" s="166">
        <f>Položky!BA42</f>
        <v>0</v>
      </c>
      <c r="F13" s="167">
        <f>Položky!BB42</f>
        <v>0</v>
      </c>
      <c r="G13" s="167">
        <f>Položky!BC42</f>
        <v>0</v>
      </c>
      <c r="H13" s="167">
        <f>Položky!BD42</f>
        <v>0</v>
      </c>
      <c r="I13" s="168">
        <f>Položky!BE42</f>
        <v>0</v>
      </c>
    </row>
    <row r="14" spans="1:9" s="11" customFormat="1" ht="13.5" thickBot="1" x14ac:dyDescent="0.25">
      <c r="A14" s="165" t="str">
        <f>Položky!B43</f>
        <v>783</v>
      </c>
      <c r="B14" s="85" t="str">
        <f>Položky!C43</f>
        <v>Nátěry</v>
      </c>
      <c r="C14" s="86"/>
      <c r="D14" s="87"/>
      <c r="E14" s="166">
        <f>Položky!BA45</f>
        <v>0</v>
      </c>
      <c r="F14" s="167">
        <f>Položky!BB45</f>
        <v>0</v>
      </c>
      <c r="G14" s="167">
        <f>Položky!BC45</f>
        <v>0</v>
      </c>
      <c r="H14" s="167">
        <f>Položky!BD45</f>
        <v>0</v>
      </c>
      <c r="I14" s="168">
        <f>Položky!BE45</f>
        <v>0</v>
      </c>
    </row>
    <row r="15" spans="1:9" s="93" customFormat="1" ht="13.5" thickBot="1" x14ac:dyDescent="0.25">
      <c r="A15" s="88"/>
      <c r="B15" s="80" t="s">
        <v>50</v>
      </c>
      <c r="C15" s="80"/>
      <c r="D15" s="89"/>
      <c r="E15" s="90">
        <f>SUM(E7:E14)</f>
        <v>0</v>
      </c>
      <c r="F15" s="91">
        <f>SUM(F7:F14)</f>
        <v>0</v>
      </c>
      <c r="G15" s="91">
        <f>SUM(G7:G14)</f>
        <v>0</v>
      </c>
      <c r="H15" s="91">
        <f>SUM(H7:H14)</f>
        <v>0</v>
      </c>
      <c r="I15" s="92">
        <f>SUM(I7:I14)</f>
        <v>0</v>
      </c>
    </row>
    <row r="16" spans="1:9" x14ac:dyDescent="0.2">
      <c r="A16" s="86"/>
      <c r="B16" s="86"/>
      <c r="C16" s="86"/>
      <c r="D16" s="86"/>
      <c r="E16" s="86"/>
      <c r="F16" s="86"/>
      <c r="G16" s="86"/>
      <c r="H16" s="86"/>
      <c r="I16" s="86"/>
    </row>
    <row r="17" spans="1:57" ht="19.5" customHeight="1" x14ac:dyDescent="0.25">
      <c r="A17" s="94" t="s">
        <v>51</v>
      </c>
      <c r="B17" s="94"/>
      <c r="C17" s="94"/>
      <c r="D17" s="94"/>
      <c r="E17" s="94"/>
      <c r="F17" s="94"/>
      <c r="G17" s="95"/>
      <c r="H17" s="94"/>
      <c r="I17" s="94"/>
      <c r="BA17" s="29"/>
      <c r="BB17" s="29"/>
      <c r="BC17" s="29"/>
      <c r="BD17" s="29"/>
      <c r="BE17" s="29"/>
    </row>
    <row r="18" spans="1:57" ht="13.5" thickBot="1" x14ac:dyDescent="0.25">
      <c r="A18" s="96"/>
      <c r="B18" s="96"/>
      <c r="C18" s="96"/>
      <c r="D18" s="96"/>
      <c r="E18" s="96"/>
      <c r="F18" s="96"/>
      <c r="G18" s="96"/>
      <c r="H18" s="96"/>
      <c r="I18" s="96"/>
    </row>
    <row r="19" spans="1:57" x14ac:dyDescent="0.2">
      <c r="A19" s="97" t="s">
        <v>52</v>
      </c>
      <c r="B19" s="98"/>
      <c r="C19" s="98"/>
      <c r="D19" s="99"/>
      <c r="E19" s="100" t="s">
        <v>53</v>
      </c>
      <c r="F19" s="101" t="s">
        <v>54</v>
      </c>
      <c r="G19" s="102" t="s">
        <v>55</v>
      </c>
      <c r="H19" s="103"/>
      <c r="I19" s="104" t="s">
        <v>53</v>
      </c>
    </row>
    <row r="20" spans="1:57" x14ac:dyDescent="0.2">
      <c r="A20" s="105"/>
      <c r="B20" s="106"/>
      <c r="C20" s="106"/>
      <c r="D20" s="107"/>
      <c r="E20" s="108"/>
      <c r="F20" s="109"/>
      <c r="G20" s="110">
        <f>CHOOSE(BA20+1,HSV+PSV,HSV+PSV+Mont,HSV+PSV+Dodavka+Mont,HSV,PSV,Mont,Dodavka,Mont+Dodavka,0)</f>
        <v>0</v>
      </c>
      <c r="H20" s="111"/>
      <c r="I20" s="112">
        <f>E20+F20*G20/100</f>
        <v>0</v>
      </c>
      <c r="BA20">
        <v>8</v>
      </c>
    </row>
    <row r="21" spans="1:57" ht="13.5" thickBot="1" x14ac:dyDescent="0.25">
      <c r="A21" s="113"/>
      <c r="B21" s="114" t="s">
        <v>56</v>
      </c>
      <c r="C21" s="115"/>
      <c r="D21" s="116"/>
      <c r="E21" s="117"/>
      <c r="F21" s="118"/>
      <c r="G21" s="118"/>
      <c r="H21" s="182">
        <f>SUM(H20:H20)</f>
        <v>0</v>
      </c>
      <c r="I21" s="183"/>
    </row>
    <row r="22" spans="1:57" x14ac:dyDescent="0.2">
      <c r="A22" s="96"/>
      <c r="B22" s="96"/>
      <c r="C22" s="96"/>
      <c r="D22" s="96"/>
      <c r="E22" s="96"/>
      <c r="F22" s="96"/>
      <c r="G22" s="96"/>
      <c r="H22" s="96"/>
      <c r="I22" s="96"/>
    </row>
    <row r="23" spans="1:57" x14ac:dyDescent="0.2">
      <c r="B23" s="93"/>
      <c r="F23" s="119"/>
      <c r="G23" s="120"/>
      <c r="H23" s="120"/>
      <c r="I23" s="121"/>
    </row>
    <row r="24" spans="1:57" x14ac:dyDescent="0.2">
      <c r="F24" s="119"/>
      <c r="G24" s="120"/>
      <c r="H24" s="120"/>
      <c r="I24" s="121"/>
    </row>
    <row r="25" spans="1:57" x14ac:dyDescent="0.2">
      <c r="F25" s="119"/>
      <c r="G25" s="120"/>
      <c r="H25" s="120"/>
      <c r="I25" s="121"/>
    </row>
    <row r="26" spans="1:57" x14ac:dyDescent="0.2">
      <c r="F26" s="119"/>
      <c r="G26" s="120"/>
      <c r="H26" s="120"/>
      <c r="I26" s="121"/>
    </row>
    <row r="27" spans="1:57" x14ac:dyDescent="0.2">
      <c r="F27" s="119"/>
      <c r="G27" s="120"/>
      <c r="H27" s="120"/>
      <c r="I27" s="121"/>
    </row>
    <row r="28" spans="1:57" x14ac:dyDescent="0.2">
      <c r="F28" s="119"/>
      <c r="G28" s="120"/>
      <c r="H28" s="120"/>
      <c r="I28" s="121"/>
    </row>
    <row r="29" spans="1:57" x14ac:dyDescent="0.2">
      <c r="F29" s="119"/>
      <c r="G29" s="120"/>
      <c r="H29" s="120"/>
      <c r="I29" s="121"/>
    </row>
    <row r="30" spans="1:57" x14ac:dyDescent="0.2">
      <c r="F30" s="119"/>
      <c r="G30" s="120"/>
      <c r="H30" s="120"/>
      <c r="I30" s="121"/>
    </row>
    <row r="31" spans="1:57" x14ac:dyDescent="0.2">
      <c r="F31" s="119"/>
      <c r="G31" s="120"/>
      <c r="H31" s="120"/>
      <c r="I31" s="121"/>
    </row>
    <row r="32" spans="1:57" x14ac:dyDescent="0.2">
      <c r="F32" s="119"/>
      <c r="G32" s="120"/>
      <c r="H32" s="120"/>
      <c r="I32" s="121"/>
    </row>
    <row r="33" spans="6:9" x14ac:dyDescent="0.2">
      <c r="F33" s="119"/>
      <c r="G33" s="120"/>
      <c r="H33" s="120"/>
      <c r="I33" s="121"/>
    </row>
    <row r="34" spans="6:9" x14ac:dyDescent="0.2">
      <c r="F34" s="119"/>
      <c r="G34" s="120"/>
      <c r="H34" s="120"/>
      <c r="I34" s="121"/>
    </row>
    <row r="35" spans="6:9" x14ac:dyDescent="0.2">
      <c r="F35" s="119"/>
      <c r="G35" s="120"/>
      <c r="H35" s="120"/>
      <c r="I35" s="121"/>
    </row>
    <row r="36" spans="6:9" x14ac:dyDescent="0.2">
      <c r="F36" s="119"/>
      <c r="G36" s="120"/>
      <c r="H36" s="120"/>
      <c r="I36" s="121"/>
    </row>
    <row r="37" spans="6:9" x14ac:dyDescent="0.2">
      <c r="F37" s="119"/>
      <c r="G37" s="120"/>
      <c r="H37" s="120"/>
      <c r="I37" s="121"/>
    </row>
    <row r="38" spans="6:9" x14ac:dyDescent="0.2">
      <c r="F38" s="119"/>
      <c r="G38" s="120"/>
      <c r="H38" s="120"/>
      <c r="I38" s="121"/>
    </row>
    <row r="39" spans="6:9" x14ac:dyDescent="0.2">
      <c r="F39" s="119"/>
      <c r="G39" s="120"/>
      <c r="H39" s="120"/>
      <c r="I39" s="121"/>
    </row>
    <row r="40" spans="6:9" x14ac:dyDescent="0.2">
      <c r="F40" s="119"/>
      <c r="G40" s="120"/>
      <c r="H40" s="120"/>
      <c r="I40" s="121"/>
    </row>
    <row r="41" spans="6:9" x14ac:dyDescent="0.2">
      <c r="F41" s="119"/>
      <c r="G41" s="120"/>
      <c r="H41" s="120"/>
      <c r="I41" s="121"/>
    </row>
    <row r="42" spans="6:9" x14ac:dyDescent="0.2">
      <c r="F42" s="119"/>
      <c r="G42" s="120"/>
      <c r="H42" s="120"/>
      <c r="I42" s="121"/>
    </row>
    <row r="43" spans="6:9" x14ac:dyDescent="0.2">
      <c r="F43" s="119"/>
      <c r="G43" s="120"/>
      <c r="H43" s="120"/>
      <c r="I43" s="121"/>
    </row>
    <row r="44" spans="6:9" x14ac:dyDescent="0.2">
      <c r="F44" s="119"/>
      <c r="G44" s="120"/>
      <c r="H44" s="120"/>
      <c r="I44" s="121"/>
    </row>
    <row r="45" spans="6:9" x14ac:dyDescent="0.2">
      <c r="F45" s="119"/>
      <c r="G45" s="120"/>
      <c r="H45" s="120"/>
      <c r="I45" s="121"/>
    </row>
    <row r="46" spans="6:9" x14ac:dyDescent="0.2">
      <c r="F46" s="119"/>
      <c r="G46" s="120"/>
      <c r="H46" s="120"/>
      <c r="I46" s="121"/>
    </row>
    <row r="47" spans="6:9" x14ac:dyDescent="0.2">
      <c r="F47" s="119"/>
      <c r="G47" s="120"/>
      <c r="H47" s="120"/>
      <c r="I47" s="121"/>
    </row>
    <row r="48" spans="6:9" x14ac:dyDescent="0.2">
      <c r="F48" s="119"/>
      <c r="G48" s="120"/>
      <c r="H48" s="120"/>
      <c r="I48" s="121"/>
    </row>
    <row r="49" spans="6:9" x14ac:dyDescent="0.2">
      <c r="F49" s="119"/>
      <c r="G49" s="120"/>
      <c r="H49" s="120"/>
      <c r="I49" s="121"/>
    </row>
    <row r="50" spans="6:9" x14ac:dyDescent="0.2">
      <c r="F50" s="119"/>
      <c r="G50" s="120"/>
      <c r="H50" s="120"/>
      <c r="I50" s="121"/>
    </row>
    <row r="51" spans="6:9" x14ac:dyDescent="0.2">
      <c r="F51" s="119"/>
      <c r="G51" s="120"/>
      <c r="H51" s="120"/>
      <c r="I51" s="121"/>
    </row>
    <row r="52" spans="6:9" x14ac:dyDescent="0.2">
      <c r="F52" s="119"/>
      <c r="G52" s="120"/>
      <c r="H52" s="120"/>
      <c r="I52" s="121"/>
    </row>
    <row r="53" spans="6:9" x14ac:dyDescent="0.2">
      <c r="F53" s="119"/>
      <c r="G53" s="120"/>
      <c r="H53" s="120"/>
      <c r="I53" s="121"/>
    </row>
    <row r="54" spans="6:9" x14ac:dyDescent="0.2">
      <c r="F54" s="119"/>
      <c r="G54" s="120"/>
      <c r="H54" s="120"/>
      <c r="I54" s="121"/>
    </row>
    <row r="55" spans="6:9" x14ac:dyDescent="0.2">
      <c r="F55" s="119"/>
      <c r="G55" s="120"/>
      <c r="H55" s="120"/>
      <c r="I55" s="121"/>
    </row>
    <row r="56" spans="6:9" x14ac:dyDescent="0.2">
      <c r="F56" s="119"/>
      <c r="G56" s="120"/>
      <c r="H56" s="120"/>
      <c r="I56" s="121"/>
    </row>
    <row r="57" spans="6:9" x14ac:dyDescent="0.2">
      <c r="F57" s="119"/>
      <c r="G57" s="120"/>
      <c r="H57" s="120"/>
      <c r="I57" s="121"/>
    </row>
    <row r="58" spans="6:9" x14ac:dyDescent="0.2">
      <c r="F58" s="119"/>
      <c r="G58" s="120"/>
      <c r="H58" s="120"/>
      <c r="I58" s="121"/>
    </row>
    <row r="59" spans="6:9" x14ac:dyDescent="0.2">
      <c r="F59" s="119"/>
      <c r="G59" s="120"/>
      <c r="H59" s="120"/>
      <c r="I59" s="121"/>
    </row>
    <row r="60" spans="6:9" x14ac:dyDescent="0.2">
      <c r="F60" s="119"/>
      <c r="G60" s="120"/>
      <c r="H60" s="120"/>
      <c r="I60" s="121"/>
    </row>
    <row r="61" spans="6:9" x14ac:dyDescent="0.2">
      <c r="F61" s="119"/>
      <c r="G61" s="120"/>
      <c r="H61" s="120"/>
      <c r="I61" s="121"/>
    </row>
    <row r="62" spans="6:9" x14ac:dyDescent="0.2">
      <c r="F62" s="119"/>
      <c r="G62" s="120"/>
      <c r="H62" s="120"/>
      <c r="I62" s="121"/>
    </row>
    <row r="63" spans="6:9" x14ac:dyDescent="0.2">
      <c r="F63" s="119"/>
      <c r="G63" s="120"/>
      <c r="H63" s="120"/>
      <c r="I63" s="121"/>
    </row>
    <row r="64" spans="6:9" x14ac:dyDescent="0.2">
      <c r="F64" s="119"/>
      <c r="G64" s="120"/>
      <c r="H64" s="120"/>
      <c r="I64" s="121"/>
    </row>
    <row r="65" spans="6:9" x14ac:dyDescent="0.2">
      <c r="F65" s="119"/>
      <c r="G65" s="120"/>
      <c r="H65" s="120"/>
      <c r="I65" s="121"/>
    </row>
    <row r="66" spans="6:9" x14ac:dyDescent="0.2">
      <c r="F66" s="119"/>
      <c r="G66" s="120"/>
      <c r="H66" s="120"/>
      <c r="I66" s="121"/>
    </row>
    <row r="67" spans="6:9" x14ac:dyDescent="0.2">
      <c r="F67" s="119"/>
      <c r="G67" s="120"/>
      <c r="H67" s="120"/>
      <c r="I67" s="121"/>
    </row>
    <row r="68" spans="6:9" x14ac:dyDescent="0.2">
      <c r="F68" s="119"/>
      <c r="G68" s="120"/>
      <c r="H68" s="120"/>
      <c r="I68" s="121"/>
    </row>
    <row r="69" spans="6:9" x14ac:dyDescent="0.2">
      <c r="F69" s="119"/>
      <c r="G69" s="120"/>
      <c r="H69" s="120"/>
      <c r="I69" s="121"/>
    </row>
    <row r="70" spans="6:9" x14ac:dyDescent="0.2">
      <c r="F70" s="119"/>
      <c r="G70" s="120"/>
      <c r="H70" s="120"/>
      <c r="I70" s="121"/>
    </row>
    <row r="71" spans="6:9" x14ac:dyDescent="0.2">
      <c r="F71" s="119"/>
      <c r="G71" s="120"/>
      <c r="H71" s="120"/>
      <c r="I71" s="121"/>
    </row>
    <row r="72" spans="6:9" x14ac:dyDescent="0.2">
      <c r="F72" s="119"/>
      <c r="G72" s="120"/>
      <c r="H72" s="120"/>
      <c r="I72" s="121"/>
    </row>
  </sheetData>
  <mergeCells count="4">
    <mergeCell ref="A1:B1"/>
    <mergeCell ref="A2:B2"/>
    <mergeCell ref="G2:I2"/>
    <mergeCell ref="H21:I21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18"/>
  <sheetViews>
    <sheetView showGridLines="0" showZeros="0" zoomScaleNormal="100" workbookViewId="0">
      <selection activeCell="C3" sqref="C3:G3"/>
    </sheetView>
  </sheetViews>
  <sheetFormatPr defaultRowHeight="12.75" x14ac:dyDescent="0.2"/>
  <cols>
    <col min="1" max="1" width="3.85546875" style="122" customWidth="1"/>
    <col min="2" max="2" width="12" style="122" customWidth="1"/>
    <col min="3" max="3" width="40.42578125" style="122" customWidth="1"/>
    <col min="4" max="4" width="5.5703125" style="122" customWidth="1"/>
    <col min="5" max="5" width="8.5703125" style="159" customWidth="1"/>
    <col min="6" max="6" width="9.85546875" style="122" customWidth="1"/>
    <col min="7" max="7" width="13.85546875" style="122" customWidth="1"/>
    <col min="8" max="16384" width="9.140625" style="122"/>
  </cols>
  <sheetData>
    <row r="1" spans="1:104" ht="15.75" x14ac:dyDescent="0.25">
      <c r="A1" s="184" t="s">
        <v>57</v>
      </c>
      <c r="B1" s="184"/>
      <c r="C1" s="184"/>
      <c r="D1" s="184"/>
      <c r="E1" s="184"/>
      <c r="F1" s="184"/>
      <c r="G1" s="184"/>
    </row>
    <row r="2" spans="1:104" ht="13.5" thickBot="1" x14ac:dyDescent="0.25">
      <c r="A2" s="123"/>
      <c r="B2" s="124"/>
      <c r="C2" s="125"/>
      <c r="D2" s="125"/>
      <c r="E2" s="126"/>
      <c r="F2" s="125"/>
      <c r="G2" s="125"/>
    </row>
    <row r="3" spans="1:104" ht="13.5" thickTop="1" x14ac:dyDescent="0.2">
      <c r="A3" s="185" t="s">
        <v>5</v>
      </c>
      <c r="B3" s="186"/>
      <c r="C3" s="191" t="str">
        <f>CONCATENATE(cislostavby," ",nazevstavby)</f>
        <v xml:space="preserve"> REKONSTRUKCE KULTURNÍHO DOMU V KUNRATICÍCH - STŘECHA 1</v>
      </c>
      <c r="D3" s="192"/>
      <c r="E3" s="192"/>
      <c r="F3" s="192"/>
      <c r="G3" s="193"/>
    </row>
    <row r="4" spans="1:104" ht="13.5" thickBot="1" x14ac:dyDescent="0.25">
      <c r="A4" s="187" t="s">
        <v>1</v>
      </c>
      <c r="B4" s="188"/>
      <c r="C4" s="127" t="str">
        <f>CONCATENATE(cisloobjektu," ",nazevobjektu)</f>
        <v xml:space="preserve"> </v>
      </c>
      <c r="D4" s="128"/>
      <c r="E4" s="189"/>
      <c r="F4" s="189"/>
      <c r="G4" s="190"/>
    </row>
    <row r="5" spans="1:104" ht="13.5" thickTop="1" x14ac:dyDescent="0.2">
      <c r="A5" s="129"/>
      <c r="B5" s="130"/>
      <c r="C5" s="130"/>
      <c r="D5" s="123"/>
      <c r="E5" s="131"/>
      <c r="F5" s="123"/>
      <c r="G5" s="132"/>
    </row>
    <row r="6" spans="1:104" x14ac:dyDescent="0.2">
      <c r="A6" s="133" t="s">
        <v>58</v>
      </c>
      <c r="B6" s="134" t="s">
        <v>59</v>
      </c>
      <c r="C6" s="134" t="s">
        <v>60</v>
      </c>
      <c r="D6" s="134" t="s">
        <v>61</v>
      </c>
      <c r="E6" s="135" t="s">
        <v>62</v>
      </c>
      <c r="F6" s="134" t="s">
        <v>63</v>
      </c>
      <c r="G6" s="136" t="s">
        <v>64</v>
      </c>
    </row>
    <row r="7" spans="1:104" x14ac:dyDescent="0.2">
      <c r="A7" s="137" t="s">
        <v>65</v>
      </c>
      <c r="B7" s="138" t="s">
        <v>66</v>
      </c>
      <c r="C7" s="139" t="s">
        <v>67</v>
      </c>
      <c r="D7" s="140"/>
      <c r="E7" s="141"/>
      <c r="F7" s="141"/>
      <c r="G7" s="142"/>
      <c r="H7" s="143"/>
      <c r="I7" s="143"/>
      <c r="O7" s="144">
        <v>1</v>
      </c>
    </row>
    <row r="8" spans="1:104" x14ac:dyDescent="0.2">
      <c r="A8" s="145">
        <v>1</v>
      </c>
      <c r="B8" s="146" t="s">
        <v>69</v>
      </c>
      <c r="C8" s="147" t="s">
        <v>70</v>
      </c>
      <c r="D8" s="148" t="s">
        <v>71</v>
      </c>
      <c r="E8" s="149">
        <v>31.6</v>
      </c>
      <c r="F8" s="149">
        <v>0</v>
      </c>
      <c r="G8" s="150">
        <f>E8*F8</f>
        <v>0</v>
      </c>
      <c r="O8" s="144">
        <v>2</v>
      </c>
      <c r="AA8" s="122">
        <v>12</v>
      </c>
      <c r="AB8" s="122">
        <v>0</v>
      </c>
      <c r="AC8" s="122">
        <v>1</v>
      </c>
      <c r="AZ8" s="122">
        <v>1</v>
      </c>
      <c r="BA8" s="122">
        <f>IF(AZ8=1,G8,0)</f>
        <v>0</v>
      </c>
      <c r="BB8" s="122">
        <f>IF(AZ8=2,G8,0)</f>
        <v>0</v>
      </c>
      <c r="BC8" s="122">
        <f>IF(AZ8=3,G8,0)</f>
        <v>0</v>
      </c>
      <c r="BD8" s="122">
        <f>IF(AZ8=4,G8,0)</f>
        <v>0</v>
      </c>
      <c r="BE8" s="122">
        <f>IF(AZ8=5,G8,0)</f>
        <v>0</v>
      </c>
      <c r="CZ8" s="122">
        <v>0</v>
      </c>
    </row>
    <row r="9" spans="1:104" x14ac:dyDescent="0.2">
      <c r="A9" s="151"/>
      <c r="B9" s="152" t="s">
        <v>68</v>
      </c>
      <c r="C9" s="153" t="str">
        <f>CONCATENATE(B7," ",C7)</f>
        <v>1 Zemní práce</v>
      </c>
      <c r="D9" s="151"/>
      <c r="E9" s="154"/>
      <c r="F9" s="154"/>
      <c r="G9" s="155">
        <f>SUM(G7:G8)</f>
        <v>0</v>
      </c>
      <c r="O9" s="144">
        <v>4</v>
      </c>
      <c r="BA9" s="156">
        <f>SUM(BA7:BA8)</f>
        <v>0</v>
      </c>
      <c r="BB9" s="156">
        <f>SUM(BB7:BB8)</f>
        <v>0</v>
      </c>
      <c r="BC9" s="156">
        <f>SUM(BC7:BC8)</f>
        <v>0</v>
      </c>
      <c r="BD9" s="156">
        <f>SUM(BD7:BD8)</f>
        <v>0</v>
      </c>
      <c r="BE9" s="156">
        <f>SUM(BE7:BE8)</f>
        <v>0</v>
      </c>
    </row>
    <row r="10" spans="1:104" x14ac:dyDescent="0.2">
      <c r="A10" s="137" t="s">
        <v>65</v>
      </c>
      <c r="B10" s="138" t="s">
        <v>72</v>
      </c>
      <c r="C10" s="139" t="s">
        <v>73</v>
      </c>
      <c r="D10" s="140"/>
      <c r="E10" s="141"/>
      <c r="F10" s="141"/>
      <c r="G10" s="142"/>
      <c r="H10" s="143"/>
      <c r="I10" s="143"/>
      <c r="O10" s="144">
        <v>1</v>
      </c>
    </row>
    <row r="11" spans="1:104" x14ac:dyDescent="0.2">
      <c r="A11" s="145">
        <v>2</v>
      </c>
      <c r="B11" s="146" t="s">
        <v>74</v>
      </c>
      <c r="C11" s="147" t="s">
        <v>75</v>
      </c>
      <c r="D11" s="148" t="s">
        <v>76</v>
      </c>
      <c r="E11" s="149">
        <v>81.599999999999994</v>
      </c>
      <c r="F11" s="149">
        <v>0</v>
      </c>
      <c r="G11" s="150">
        <f>E11*F11</f>
        <v>0</v>
      </c>
      <c r="O11" s="144">
        <v>2</v>
      </c>
      <c r="AA11" s="122">
        <v>12</v>
      </c>
      <c r="AB11" s="122">
        <v>0</v>
      </c>
      <c r="AC11" s="122">
        <v>2</v>
      </c>
      <c r="AZ11" s="122">
        <v>1</v>
      </c>
      <c r="BA11" s="122">
        <f>IF(AZ11=1,G11,0)</f>
        <v>0</v>
      </c>
      <c r="BB11" s="122">
        <f>IF(AZ11=2,G11,0)</f>
        <v>0</v>
      </c>
      <c r="BC11" s="122">
        <f>IF(AZ11=3,G11,0)</f>
        <v>0</v>
      </c>
      <c r="BD11" s="122">
        <f>IF(AZ11=4,G11,0)</f>
        <v>0</v>
      </c>
      <c r="BE11" s="122">
        <f>IF(AZ11=5,G11,0)</f>
        <v>0</v>
      </c>
      <c r="CZ11" s="122">
        <v>2.426E-2</v>
      </c>
    </row>
    <row r="12" spans="1:104" x14ac:dyDescent="0.2">
      <c r="A12" s="145">
        <v>3</v>
      </c>
      <c r="B12" s="146" t="s">
        <v>77</v>
      </c>
      <c r="C12" s="147" t="s">
        <v>78</v>
      </c>
      <c r="D12" s="148" t="s">
        <v>76</v>
      </c>
      <c r="E12" s="149">
        <v>81.599999999999994</v>
      </c>
      <c r="F12" s="149">
        <v>0</v>
      </c>
      <c r="G12" s="150">
        <f>E12*F12</f>
        <v>0</v>
      </c>
      <c r="O12" s="144">
        <v>2</v>
      </c>
      <c r="AA12" s="122">
        <v>12</v>
      </c>
      <c r="AB12" s="122">
        <v>0</v>
      </c>
      <c r="AC12" s="122">
        <v>3</v>
      </c>
      <c r="AZ12" s="122">
        <v>1</v>
      </c>
      <c r="BA12" s="122">
        <f>IF(AZ12=1,G12,0)</f>
        <v>0</v>
      </c>
      <c r="BB12" s="122">
        <f>IF(AZ12=2,G12,0)</f>
        <v>0</v>
      </c>
      <c r="BC12" s="122">
        <f>IF(AZ12=3,G12,0)</f>
        <v>0</v>
      </c>
      <c r="BD12" s="122">
        <f>IF(AZ12=4,G12,0)</f>
        <v>0</v>
      </c>
      <c r="BE12" s="122">
        <f>IF(AZ12=5,G12,0)</f>
        <v>0</v>
      </c>
      <c r="CZ12" s="122">
        <v>0</v>
      </c>
    </row>
    <row r="13" spans="1:104" x14ac:dyDescent="0.2">
      <c r="A13" s="151"/>
      <c r="B13" s="152" t="s">
        <v>68</v>
      </c>
      <c r="C13" s="153" t="str">
        <f>CONCATENATE(B10," ",C10)</f>
        <v>94 Lešení a stavební výtahy</v>
      </c>
      <c r="D13" s="151"/>
      <c r="E13" s="154"/>
      <c r="F13" s="154"/>
      <c r="G13" s="155">
        <f>SUM(G10:G12)</f>
        <v>0</v>
      </c>
      <c r="O13" s="144">
        <v>4</v>
      </c>
      <c r="BA13" s="156">
        <f>SUM(BA10:BA12)</f>
        <v>0</v>
      </c>
      <c r="BB13" s="156">
        <f>SUM(BB10:BB12)</f>
        <v>0</v>
      </c>
      <c r="BC13" s="156">
        <f>SUM(BC10:BC12)</f>
        <v>0</v>
      </c>
      <c r="BD13" s="156">
        <f>SUM(BD10:BD12)</f>
        <v>0</v>
      </c>
      <c r="BE13" s="156">
        <f>SUM(BE10:BE12)</f>
        <v>0</v>
      </c>
    </row>
    <row r="14" spans="1:104" x14ac:dyDescent="0.2">
      <c r="A14" s="137" t="s">
        <v>65</v>
      </c>
      <c r="B14" s="138" t="s">
        <v>79</v>
      </c>
      <c r="C14" s="139" t="s">
        <v>80</v>
      </c>
      <c r="D14" s="140"/>
      <c r="E14" s="141"/>
      <c r="F14" s="141"/>
      <c r="G14" s="142"/>
      <c r="H14" s="143"/>
      <c r="I14" s="143"/>
      <c r="O14" s="144">
        <v>1</v>
      </c>
    </row>
    <row r="15" spans="1:104" x14ac:dyDescent="0.2">
      <c r="A15" s="145">
        <v>4</v>
      </c>
      <c r="B15" s="146" t="s">
        <v>81</v>
      </c>
      <c r="C15" s="147" t="s">
        <v>82</v>
      </c>
      <c r="D15" s="148" t="s">
        <v>83</v>
      </c>
      <c r="E15" s="149">
        <v>0.68400000000000005</v>
      </c>
      <c r="F15" s="149">
        <v>0</v>
      </c>
      <c r="G15" s="150">
        <f>E15*F15</f>
        <v>0</v>
      </c>
      <c r="O15" s="144">
        <v>2</v>
      </c>
      <c r="AA15" s="122">
        <v>12</v>
      </c>
      <c r="AB15" s="122">
        <v>0</v>
      </c>
      <c r="AC15" s="122">
        <v>4</v>
      </c>
      <c r="AZ15" s="122">
        <v>1</v>
      </c>
      <c r="BA15" s="122">
        <f>IF(AZ15=1,G15,0)</f>
        <v>0</v>
      </c>
      <c r="BB15" s="122">
        <f>IF(AZ15=2,G15,0)</f>
        <v>0</v>
      </c>
      <c r="BC15" s="122">
        <f>IF(AZ15=3,G15,0)</f>
        <v>0</v>
      </c>
      <c r="BD15" s="122">
        <f>IF(AZ15=4,G15,0)</f>
        <v>0</v>
      </c>
      <c r="BE15" s="122">
        <f>IF(AZ15=5,G15,0)</f>
        <v>0</v>
      </c>
      <c r="CZ15" s="122">
        <v>0</v>
      </c>
    </row>
    <row r="16" spans="1:104" x14ac:dyDescent="0.2">
      <c r="A16" s="151"/>
      <c r="B16" s="152" t="s">
        <v>68</v>
      </c>
      <c r="C16" s="153" t="str">
        <f>CONCATENATE(B14," ",C14)</f>
        <v>97 Prorážení otvorů</v>
      </c>
      <c r="D16" s="151"/>
      <c r="E16" s="154"/>
      <c r="F16" s="154"/>
      <c r="G16" s="155">
        <f>SUM(G14:G15)</f>
        <v>0</v>
      </c>
      <c r="O16" s="144">
        <v>4</v>
      </c>
      <c r="BA16" s="156">
        <f>SUM(BA14:BA15)</f>
        <v>0</v>
      </c>
      <c r="BB16" s="156">
        <f>SUM(BB14:BB15)</f>
        <v>0</v>
      </c>
      <c r="BC16" s="156">
        <f>SUM(BC14:BC15)</f>
        <v>0</v>
      </c>
      <c r="BD16" s="156">
        <f>SUM(BD14:BD15)</f>
        <v>0</v>
      </c>
      <c r="BE16" s="156">
        <f>SUM(BE14:BE15)</f>
        <v>0</v>
      </c>
    </row>
    <row r="17" spans="1:104" x14ac:dyDescent="0.2">
      <c r="A17" s="137" t="s">
        <v>65</v>
      </c>
      <c r="B17" s="138" t="s">
        <v>84</v>
      </c>
      <c r="C17" s="139" t="s">
        <v>85</v>
      </c>
      <c r="D17" s="140"/>
      <c r="E17" s="141"/>
      <c r="F17" s="141"/>
      <c r="G17" s="142"/>
      <c r="H17" s="143"/>
      <c r="I17" s="143"/>
      <c r="O17" s="144">
        <v>1</v>
      </c>
    </row>
    <row r="18" spans="1:104" ht="22.5" x14ac:dyDescent="0.2">
      <c r="A18" s="145">
        <v>5</v>
      </c>
      <c r="B18" s="146" t="s">
        <v>86</v>
      </c>
      <c r="C18" s="147" t="s">
        <v>87</v>
      </c>
      <c r="D18" s="148" t="s">
        <v>76</v>
      </c>
      <c r="E18" s="149">
        <v>114</v>
      </c>
      <c r="F18" s="149">
        <v>0</v>
      </c>
      <c r="G18" s="150">
        <f>E18*F18</f>
        <v>0</v>
      </c>
      <c r="O18" s="144">
        <v>2</v>
      </c>
      <c r="AA18" s="122">
        <v>12</v>
      </c>
      <c r="AB18" s="122">
        <v>0</v>
      </c>
      <c r="AC18" s="122">
        <v>5</v>
      </c>
      <c r="AZ18" s="122">
        <v>2</v>
      </c>
      <c r="BA18" s="122">
        <f>IF(AZ18=1,G18,0)</f>
        <v>0</v>
      </c>
      <c r="BB18" s="122">
        <f>IF(AZ18=2,G18,0)</f>
        <v>0</v>
      </c>
      <c r="BC18" s="122">
        <f>IF(AZ18=3,G18,0)</f>
        <v>0</v>
      </c>
      <c r="BD18" s="122">
        <f>IF(AZ18=4,G18,0)</f>
        <v>0</v>
      </c>
      <c r="BE18" s="122">
        <f>IF(AZ18=5,G18,0)</f>
        <v>0</v>
      </c>
      <c r="CZ18" s="122">
        <v>0</v>
      </c>
    </row>
    <row r="19" spans="1:104" x14ac:dyDescent="0.2">
      <c r="A19" s="151"/>
      <c r="B19" s="152" t="s">
        <v>68</v>
      </c>
      <c r="C19" s="153" t="str">
        <f>CONCATENATE(B17," ",C17)</f>
        <v>712 Živičné krytiny</v>
      </c>
      <c r="D19" s="151"/>
      <c r="E19" s="154"/>
      <c r="F19" s="154"/>
      <c r="G19" s="155">
        <f>SUM(G17:G18)</f>
        <v>0</v>
      </c>
      <c r="O19" s="144">
        <v>4</v>
      </c>
      <c r="BA19" s="156">
        <f>SUM(BA17:BA18)</f>
        <v>0</v>
      </c>
      <c r="BB19" s="156">
        <f>SUM(BB17:BB18)</f>
        <v>0</v>
      </c>
      <c r="BC19" s="156">
        <f>SUM(BC17:BC18)</f>
        <v>0</v>
      </c>
      <c r="BD19" s="156">
        <f>SUM(BD17:BD18)</f>
        <v>0</v>
      </c>
      <c r="BE19" s="156">
        <f>SUM(BE17:BE18)</f>
        <v>0</v>
      </c>
    </row>
    <row r="20" spans="1:104" x14ac:dyDescent="0.2">
      <c r="A20" s="137" t="s">
        <v>65</v>
      </c>
      <c r="B20" s="138" t="s">
        <v>88</v>
      </c>
      <c r="C20" s="139" t="s">
        <v>89</v>
      </c>
      <c r="D20" s="140"/>
      <c r="E20" s="141"/>
      <c r="F20" s="141"/>
      <c r="G20" s="142"/>
      <c r="H20" s="143"/>
      <c r="I20" s="143"/>
      <c r="O20" s="144">
        <v>1</v>
      </c>
    </row>
    <row r="21" spans="1:104" ht="22.5" x14ac:dyDescent="0.2">
      <c r="A21" s="145">
        <v>6</v>
      </c>
      <c r="B21" s="146" t="s">
        <v>90</v>
      </c>
      <c r="C21" s="147" t="s">
        <v>91</v>
      </c>
      <c r="D21" s="148" t="s">
        <v>76</v>
      </c>
      <c r="E21" s="149">
        <v>228</v>
      </c>
      <c r="F21" s="149">
        <v>0</v>
      </c>
      <c r="G21" s="150">
        <f>E21*F21</f>
        <v>0</v>
      </c>
      <c r="O21" s="144">
        <v>2</v>
      </c>
      <c r="AA21" s="122">
        <v>12</v>
      </c>
      <c r="AB21" s="122">
        <v>0</v>
      </c>
      <c r="AC21" s="122">
        <v>6</v>
      </c>
      <c r="AZ21" s="122">
        <v>2</v>
      </c>
      <c r="BA21" s="122">
        <f>IF(AZ21=1,G21,0)</f>
        <v>0</v>
      </c>
      <c r="BB21" s="122">
        <f>IF(AZ21=2,G21,0)</f>
        <v>0</v>
      </c>
      <c r="BC21" s="122">
        <f>IF(AZ21=3,G21,0)</f>
        <v>0</v>
      </c>
      <c r="BD21" s="122">
        <f>IF(AZ21=4,G21,0)</f>
        <v>0</v>
      </c>
      <c r="BE21" s="122">
        <f>IF(AZ21=5,G21,0)</f>
        <v>0</v>
      </c>
      <c r="CZ21" s="122">
        <v>4.0800000000000003E-3</v>
      </c>
    </row>
    <row r="22" spans="1:104" x14ac:dyDescent="0.2">
      <c r="A22" s="145">
        <v>7</v>
      </c>
      <c r="B22" s="146" t="s">
        <v>92</v>
      </c>
      <c r="C22" s="147" t="s">
        <v>93</v>
      </c>
      <c r="D22" s="148" t="s">
        <v>76</v>
      </c>
      <c r="E22" s="149">
        <v>114</v>
      </c>
      <c r="F22" s="149">
        <v>0</v>
      </c>
      <c r="G22" s="150">
        <f>E22*F22</f>
        <v>0</v>
      </c>
      <c r="O22" s="144">
        <v>2</v>
      </c>
      <c r="AA22" s="122">
        <v>12</v>
      </c>
      <c r="AB22" s="122">
        <v>1</v>
      </c>
      <c r="AC22" s="122">
        <v>7</v>
      </c>
      <c r="AZ22" s="122">
        <v>2</v>
      </c>
      <c r="BA22" s="122">
        <f>IF(AZ22=1,G22,0)</f>
        <v>0</v>
      </c>
      <c r="BB22" s="122">
        <f>IF(AZ22=2,G22,0)</f>
        <v>0</v>
      </c>
      <c r="BC22" s="122">
        <f>IF(AZ22=3,G22,0)</f>
        <v>0</v>
      </c>
      <c r="BD22" s="122">
        <f>IF(AZ22=4,G22,0)</f>
        <v>0</v>
      </c>
      <c r="BE22" s="122">
        <f>IF(AZ22=5,G22,0)</f>
        <v>0</v>
      </c>
      <c r="CZ22" s="122">
        <v>1.2999999999999999E-2</v>
      </c>
    </row>
    <row r="23" spans="1:104" x14ac:dyDescent="0.2">
      <c r="A23" s="151"/>
      <c r="B23" s="152" t="s">
        <v>68</v>
      </c>
      <c r="C23" s="153" t="str">
        <f>CONCATENATE(B20," ",C20)</f>
        <v>713 Izolace tepelné</v>
      </c>
      <c r="D23" s="151"/>
      <c r="E23" s="154"/>
      <c r="F23" s="154"/>
      <c r="G23" s="155">
        <f>SUM(G20:G22)</f>
        <v>0</v>
      </c>
      <c r="O23" s="144">
        <v>4</v>
      </c>
      <c r="BA23" s="156">
        <f>SUM(BA20:BA22)</f>
        <v>0</v>
      </c>
      <c r="BB23" s="156">
        <f>SUM(BB20:BB22)</f>
        <v>0</v>
      </c>
      <c r="BC23" s="156">
        <f>SUM(BC20:BC22)</f>
        <v>0</v>
      </c>
      <c r="BD23" s="156">
        <f>SUM(BD20:BD22)</f>
        <v>0</v>
      </c>
      <c r="BE23" s="156">
        <f>SUM(BE20:BE22)</f>
        <v>0</v>
      </c>
    </row>
    <row r="24" spans="1:104" x14ac:dyDescent="0.2">
      <c r="A24" s="137" t="s">
        <v>65</v>
      </c>
      <c r="B24" s="138" t="s">
        <v>94</v>
      </c>
      <c r="C24" s="139" t="s">
        <v>95</v>
      </c>
      <c r="D24" s="140"/>
      <c r="E24" s="141"/>
      <c r="F24" s="141"/>
      <c r="G24" s="142"/>
      <c r="H24" s="143"/>
      <c r="I24" s="143"/>
      <c r="O24" s="144">
        <v>1</v>
      </c>
    </row>
    <row r="25" spans="1:104" x14ac:dyDescent="0.2">
      <c r="A25" s="145">
        <v>8</v>
      </c>
      <c r="B25" s="146" t="s">
        <v>96</v>
      </c>
      <c r="C25" s="147" t="s">
        <v>97</v>
      </c>
      <c r="D25" s="148" t="s">
        <v>76</v>
      </c>
      <c r="E25" s="149">
        <v>114</v>
      </c>
      <c r="F25" s="149">
        <v>0</v>
      </c>
      <c r="G25" s="150">
        <f>E25*F25</f>
        <v>0</v>
      </c>
      <c r="O25" s="144">
        <v>2</v>
      </c>
      <c r="AA25" s="122">
        <v>12</v>
      </c>
      <c r="AB25" s="122">
        <v>0</v>
      </c>
      <c r="AC25" s="122">
        <v>8</v>
      </c>
      <c r="AZ25" s="122">
        <v>2</v>
      </c>
      <c r="BA25" s="122">
        <f>IF(AZ25=1,G25,0)</f>
        <v>0</v>
      </c>
      <c r="BB25" s="122">
        <f>IF(AZ25=2,G25,0)</f>
        <v>0</v>
      </c>
      <c r="BC25" s="122">
        <f>IF(AZ25=3,G25,0)</f>
        <v>0</v>
      </c>
      <c r="BD25" s="122">
        <f>IF(AZ25=4,G25,0)</f>
        <v>0</v>
      </c>
      <c r="BE25" s="122">
        <f>IF(AZ25=5,G25,0)</f>
        <v>0</v>
      </c>
      <c r="CZ25" s="122">
        <v>0</v>
      </c>
    </row>
    <row r="26" spans="1:104" ht="22.5" x14ac:dyDescent="0.2">
      <c r="A26" s="145">
        <v>9</v>
      </c>
      <c r="B26" s="146" t="s">
        <v>98</v>
      </c>
      <c r="C26" s="147" t="s">
        <v>99</v>
      </c>
      <c r="D26" s="148" t="s">
        <v>71</v>
      </c>
      <c r="E26" s="149">
        <v>30</v>
      </c>
      <c r="F26" s="149">
        <v>0</v>
      </c>
      <c r="G26" s="150">
        <f>E26*F26</f>
        <v>0</v>
      </c>
      <c r="O26" s="144">
        <v>2</v>
      </c>
      <c r="AA26" s="122">
        <v>12</v>
      </c>
      <c r="AB26" s="122">
        <v>0</v>
      </c>
      <c r="AC26" s="122">
        <v>9</v>
      </c>
      <c r="AZ26" s="122">
        <v>2</v>
      </c>
      <c r="BA26" s="122">
        <f>IF(AZ26=1,G26,0)</f>
        <v>0</v>
      </c>
      <c r="BB26" s="122">
        <f>IF(AZ26=2,G26,0)</f>
        <v>0</v>
      </c>
      <c r="BC26" s="122">
        <f>IF(AZ26=3,G26,0)</f>
        <v>0</v>
      </c>
      <c r="BD26" s="122">
        <f>IF(AZ26=4,G26,0)</f>
        <v>0</v>
      </c>
      <c r="BE26" s="122">
        <f>IF(AZ26=5,G26,0)</f>
        <v>0</v>
      </c>
      <c r="CZ26" s="122">
        <v>2.2280000000000001E-2</v>
      </c>
    </row>
    <row r="27" spans="1:104" x14ac:dyDescent="0.2">
      <c r="A27" s="145">
        <v>10</v>
      </c>
      <c r="B27" s="146" t="s">
        <v>100</v>
      </c>
      <c r="C27" s="147" t="s">
        <v>101</v>
      </c>
      <c r="D27" s="148" t="s">
        <v>71</v>
      </c>
      <c r="E27" s="149">
        <v>30</v>
      </c>
      <c r="F27" s="149">
        <v>0</v>
      </c>
      <c r="G27" s="150">
        <f>E27*F27</f>
        <v>0</v>
      </c>
      <c r="O27" s="144">
        <v>2</v>
      </c>
      <c r="AA27" s="122">
        <v>12</v>
      </c>
      <c r="AB27" s="122">
        <v>0</v>
      </c>
      <c r="AC27" s="122">
        <v>10</v>
      </c>
      <c r="AZ27" s="122">
        <v>2</v>
      </c>
      <c r="BA27" s="122">
        <f>IF(AZ27=1,G27,0)</f>
        <v>0</v>
      </c>
      <c r="BB27" s="122">
        <f>IF(AZ27=2,G27,0)</f>
        <v>0</v>
      </c>
      <c r="BC27" s="122">
        <f>IF(AZ27=3,G27,0)</f>
        <v>0</v>
      </c>
      <c r="BD27" s="122">
        <f>IF(AZ27=4,G27,0)</f>
        <v>0</v>
      </c>
      <c r="BE27" s="122">
        <f>IF(AZ27=5,G27,0)</f>
        <v>0</v>
      </c>
      <c r="CZ27" s="122">
        <v>0</v>
      </c>
    </row>
    <row r="28" spans="1:104" x14ac:dyDescent="0.2">
      <c r="A28" s="145">
        <v>11</v>
      </c>
      <c r="B28" s="146" t="s">
        <v>102</v>
      </c>
      <c r="C28" s="147" t="s">
        <v>103</v>
      </c>
      <c r="D28" s="148" t="s">
        <v>76</v>
      </c>
      <c r="E28" s="149">
        <v>114</v>
      </c>
      <c r="F28" s="149">
        <v>0</v>
      </c>
      <c r="G28" s="150">
        <f>E28*F28</f>
        <v>0</v>
      </c>
      <c r="O28" s="144">
        <v>2</v>
      </c>
      <c r="AA28" s="122">
        <v>12</v>
      </c>
      <c r="AB28" s="122">
        <v>0</v>
      </c>
      <c r="AC28" s="122">
        <v>11</v>
      </c>
      <c r="AZ28" s="122">
        <v>2</v>
      </c>
      <c r="BA28" s="122">
        <f>IF(AZ28=1,G28,0)</f>
        <v>0</v>
      </c>
      <c r="BB28" s="122">
        <f>IF(AZ28=2,G28,0)</f>
        <v>0</v>
      </c>
      <c r="BC28" s="122">
        <f>IF(AZ28=3,G28,0)</f>
        <v>0</v>
      </c>
      <c r="BD28" s="122">
        <f>IF(AZ28=4,G28,0)</f>
        <v>0</v>
      </c>
      <c r="BE28" s="122">
        <f>IF(AZ28=5,G28,0)</f>
        <v>0</v>
      </c>
      <c r="CZ28" s="122">
        <v>0</v>
      </c>
    </row>
    <row r="29" spans="1:104" x14ac:dyDescent="0.2">
      <c r="A29" s="151"/>
      <c r="B29" s="152" t="s">
        <v>68</v>
      </c>
      <c r="C29" s="153" t="str">
        <f>CONCATENATE(B24," ",C24)</f>
        <v>762 Konstrukce tesařské</v>
      </c>
      <c r="D29" s="151"/>
      <c r="E29" s="154"/>
      <c r="F29" s="154"/>
      <c r="G29" s="155">
        <f>SUM(G24:G28)</f>
        <v>0</v>
      </c>
      <c r="O29" s="144">
        <v>4</v>
      </c>
      <c r="BA29" s="156">
        <f>SUM(BA24:BA28)</f>
        <v>0</v>
      </c>
      <c r="BB29" s="156">
        <f>SUM(BB24:BB28)</f>
        <v>0</v>
      </c>
      <c r="BC29" s="156">
        <f>SUM(BC24:BC28)</f>
        <v>0</v>
      </c>
      <c r="BD29" s="156">
        <f>SUM(BD24:BD28)</f>
        <v>0</v>
      </c>
      <c r="BE29" s="156">
        <f>SUM(BE24:BE28)</f>
        <v>0</v>
      </c>
    </row>
    <row r="30" spans="1:104" x14ac:dyDescent="0.2">
      <c r="A30" s="137" t="s">
        <v>65</v>
      </c>
      <c r="B30" s="138" t="s">
        <v>104</v>
      </c>
      <c r="C30" s="139" t="s">
        <v>105</v>
      </c>
      <c r="D30" s="140"/>
      <c r="E30" s="141"/>
      <c r="F30" s="141"/>
      <c r="G30" s="142"/>
      <c r="H30" s="143"/>
      <c r="I30" s="143"/>
      <c r="O30" s="144">
        <v>1</v>
      </c>
    </row>
    <row r="31" spans="1:104" x14ac:dyDescent="0.2">
      <c r="A31" s="145">
        <v>12</v>
      </c>
      <c r="B31" s="146" t="s">
        <v>106</v>
      </c>
      <c r="C31" s="147" t="s">
        <v>107</v>
      </c>
      <c r="D31" s="148" t="s">
        <v>71</v>
      </c>
      <c r="E31" s="149">
        <v>20.399999999999999</v>
      </c>
      <c r="F31" s="149">
        <v>0</v>
      </c>
      <c r="G31" s="150">
        <f t="shared" ref="G31:G41" si="0">E31*F31</f>
        <v>0</v>
      </c>
      <c r="O31" s="144">
        <v>2</v>
      </c>
      <c r="AA31" s="122">
        <v>12</v>
      </c>
      <c r="AB31" s="122">
        <v>0</v>
      </c>
      <c r="AC31" s="122">
        <v>12</v>
      </c>
      <c r="AZ31" s="122">
        <v>2</v>
      </c>
      <c r="BA31" s="122">
        <f t="shared" ref="BA31:BA41" si="1">IF(AZ31=1,G31,0)</f>
        <v>0</v>
      </c>
      <c r="BB31" s="122">
        <f t="shared" ref="BB31:BB41" si="2">IF(AZ31=2,G31,0)</f>
        <v>0</v>
      </c>
      <c r="BC31" s="122">
        <f t="shared" ref="BC31:BC41" si="3">IF(AZ31=3,G31,0)</f>
        <v>0</v>
      </c>
      <c r="BD31" s="122">
        <f t="shared" ref="BD31:BD41" si="4">IF(AZ31=4,G31,0)</f>
        <v>0</v>
      </c>
      <c r="BE31" s="122">
        <f t="shared" ref="BE31:BE41" si="5">IF(AZ31=5,G31,0)</f>
        <v>0</v>
      </c>
      <c r="CZ31" s="122">
        <v>0</v>
      </c>
    </row>
    <row r="32" spans="1:104" x14ac:dyDescent="0.2">
      <c r="A32" s="145">
        <v>13</v>
      </c>
      <c r="B32" s="146" t="s">
        <v>108</v>
      </c>
      <c r="C32" s="147" t="s">
        <v>109</v>
      </c>
      <c r="D32" s="148" t="s">
        <v>71</v>
      </c>
      <c r="E32" s="149">
        <v>20.399999999999999</v>
      </c>
      <c r="F32" s="149">
        <v>0</v>
      </c>
      <c r="G32" s="150">
        <f t="shared" si="0"/>
        <v>0</v>
      </c>
      <c r="O32" s="144">
        <v>2</v>
      </c>
      <c r="AA32" s="122">
        <v>12</v>
      </c>
      <c r="AB32" s="122">
        <v>0</v>
      </c>
      <c r="AC32" s="122">
        <v>13</v>
      </c>
      <c r="AZ32" s="122">
        <v>2</v>
      </c>
      <c r="BA32" s="122">
        <f t="shared" si="1"/>
        <v>0</v>
      </c>
      <c r="BB32" s="122">
        <f t="shared" si="2"/>
        <v>0</v>
      </c>
      <c r="BC32" s="122">
        <f t="shared" si="3"/>
        <v>0</v>
      </c>
      <c r="BD32" s="122">
        <f t="shared" si="4"/>
        <v>0</v>
      </c>
      <c r="BE32" s="122">
        <f t="shared" si="5"/>
        <v>0</v>
      </c>
      <c r="CZ32" s="122">
        <v>6.9999999999999994E-5</v>
      </c>
    </row>
    <row r="33" spans="1:104" ht="22.5" x14ac:dyDescent="0.2">
      <c r="A33" s="145">
        <v>14</v>
      </c>
      <c r="B33" s="146" t="s">
        <v>110</v>
      </c>
      <c r="C33" s="147" t="s">
        <v>111</v>
      </c>
      <c r="D33" s="148" t="s">
        <v>112</v>
      </c>
      <c r="E33" s="149">
        <v>2</v>
      </c>
      <c r="F33" s="149">
        <v>0</v>
      </c>
      <c r="G33" s="150">
        <f t="shared" si="0"/>
        <v>0</v>
      </c>
      <c r="O33" s="144">
        <v>2</v>
      </c>
      <c r="AA33" s="122">
        <v>12</v>
      </c>
      <c r="AB33" s="122">
        <v>0</v>
      </c>
      <c r="AC33" s="122">
        <v>14</v>
      </c>
      <c r="AZ33" s="122">
        <v>2</v>
      </c>
      <c r="BA33" s="122">
        <f t="shared" si="1"/>
        <v>0</v>
      </c>
      <c r="BB33" s="122">
        <f t="shared" si="2"/>
        <v>0</v>
      </c>
      <c r="BC33" s="122">
        <f t="shared" si="3"/>
        <v>0</v>
      </c>
      <c r="BD33" s="122">
        <f t="shared" si="4"/>
        <v>0</v>
      </c>
      <c r="BE33" s="122">
        <f t="shared" si="5"/>
        <v>0</v>
      </c>
      <c r="CZ33" s="122">
        <v>4.0600000000000002E-3</v>
      </c>
    </row>
    <row r="34" spans="1:104" x14ac:dyDescent="0.2">
      <c r="A34" s="145">
        <v>15</v>
      </c>
      <c r="B34" s="146" t="s">
        <v>113</v>
      </c>
      <c r="C34" s="147" t="s">
        <v>114</v>
      </c>
      <c r="D34" s="148" t="s">
        <v>112</v>
      </c>
      <c r="E34" s="149">
        <v>2</v>
      </c>
      <c r="F34" s="149">
        <v>0</v>
      </c>
      <c r="G34" s="150">
        <f t="shared" si="0"/>
        <v>0</v>
      </c>
      <c r="O34" s="144">
        <v>2</v>
      </c>
      <c r="AA34" s="122">
        <v>12</v>
      </c>
      <c r="AB34" s="122">
        <v>0</v>
      </c>
      <c r="AC34" s="122">
        <v>15</v>
      </c>
      <c r="AZ34" s="122">
        <v>2</v>
      </c>
      <c r="BA34" s="122">
        <f t="shared" si="1"/>
        <v>0</v>
      </c>
      <c r="BB34" s="122">
        <f t="shared" si="2"/>
        <v>0</v>
      </c>
      <c r="BC34" s="122">
        <f t="shared" si="3"/>
        <v>0</v>
      </c>
      <c r="BD34" s="122">
        <f t="shared" si="4"/>
        <v>0</v>
      </c>
      <c r="BE34" s="122">
        <f t="shared" si="5"/>
        <v>0</v>
      </c>
      <c r="CZ34" s="122">
        <v>2.0000000000000002E-5</v>
      </c>
    </row>
    <row r="35" spans="1:104" ht="22.5" x14ac:dyDescent="0.2">
      <c r="A35" s="145">
        <v>16</v>
      </c>
      <c r="B35" s="146" t="s">
        <v>115</v>
      </c>
      <c r="C35" s="147" t="s">
        <v>116</v>
      </c>
      <c r="D35" s="148" t="s">
        <v>71</v>
      </c>
      <c r="E35" s="149">
        <v>11.2</v>
      </c>
      <c r="F35" s="149">
        <v>0</v>
      </c>
      <c r="G35" s="150">
        <f t="shared" si="0"/>
        <v>0</v>
      </c>
      <c r="O35" s="144">
        <v>2</v>
      </c>
      <c r="AA35" s="122">
        <v>12</v>
      </c>
      <c r="AB35" s="122">
        <v>0</v>
      </c>
      <c r="AC35" s="122">
        <v>16</v>
      </c>
      <c r="AZ35" s="122">
        <v>2</v>
      </c>
      <c r="BA35" s="122">
        <f t="shared" si="1"/>
        <v>0</v>
      </c>
      <c r="BB35" s="122">
        <f t="shared" si="2"/>
        <v>0</v>
      </c>
      <c r="BC35" s="122">
        <f t="shared" si="3"/>
        <v>0</v>
      </c>
      <c r="BD35" s="122">
        <f t="shared" si="4"/>
        <v>0</v>
      </c>
      <c r="BE35" s="122">
        <f t="shared" si="5"/>
        <v>0</v>
      </c>
      <c r="CZ35" s="122">
        <v>2.8800000000000002E-3</v>
      </c>
    </row>
    <row r="36" spans="1:104" x14ac:dyDescent="0.2">
      <c r="A36" s="145">
        <v>17</v>
      </c>
      <c r="B36" s="146" t="s">
        <v>117</v>
      </c>
      <c r="C36" s="147" t="s">
        <v>118</v>
      </c>
      <c r="D36" s="148" t="s">
        <v>71</v>
      </c>
      <c r="E36" s="149">
        <v>11.2</v>
      </c>
      <c r="F36" s="149">
        <v>0</v>
      </c>
      <c r="G36" s="150">
        <f t="shared" si="0"/>
        <v>0</v>
      </c>
      <c r="O36" s="144">
        <v>2</v>
      </c>
      <c r="AA36" s="122">
        <v>12</v>
      </c>
      <c r="AB36" s="122">
        <v>0</v>
      </c>
      <c r="AC36" s="122">
        <v>17</v>
      </c>
      <c r="AZ36" s="122">
        <v>2</v>
      </c>
      <c r="BA36" s="122">
        <f t="shared" si="1"/>
        <v>0</v>
      </c>
      <c r="BB36" s="122">
        <f t="shared" si="2"/>
        <v>0</v>
      </c>
      <c r="BC36" s="122">
        <f t="shared" si="3"/>
        <v>0</v>
      </c>
      <c r="BD36" s="122">
        <f t="shared" si="4"/>
        <v>0</v>
      </c>
      <c r="BE36" s="122">
        <f t="shared" si="5"/>
        <v>0</v>
      </c>
      <c r="CZ36" s="122">
        <v>0</v>
      </c>
    </row>
    <row r="37" spans="1:104" ht="22.5" x14ac:dyDescent="0.2">
      <c r="A37" s="145">
        <v>18</v>
      </c>
      <c r="B37" s="146" t="s">
        <v>119</v>
      </c>
      <c r="C37" s="147" t="s">
        <v>120</v>
      </c>
      <c r="D37" s="148" t="s">
        <v>71</v>
      </c>
      <c r="E37" s="149">
        <v>10</v>
      </c>
      <c r="F37" s="149">
        <v>0</v>
      </c>
      <c r="G37" s="150">
        <f t="shared" si="0"/>
        <v>0</v>
      </c>
      <c r="O37" s="144">
        <v>2</v>
      </c>
      <c r="AA37" s="122">
        <v>12</v>
      </c>
      <c r="AB37" s="122">
        <v>0</v>
      </c>
      <c r="AC37" s="122">
        <v>18</v>
      </c>
      <c r="AZ37" s="122">
        <v>2</v>
      </c>
      <c r="BA37" s="122">
        <f t="shared" si="1"/>
        <v>0</v>
      </c>
      <c r="BB37" s="122">
        <f t="shared" si="2"/>
        <v>0</v>
      </c>
      <c r="BC37" s="122">
        <f t="shared" si="3"/>
        <v>0</v>
      </c>
      <c r="BD37" s="122">
        <f t="shared" si="4"/>
        <v>0</v>
      </c>
      <c r="BE37" s="122">
        <f t="shared" si="5"/>
        <v>0</v>
      </c>
      <c r="CZ37" s="122">
        <v>2.0300000000000001E-3</v>
      </c>
    </row>
    <row r="38" spans="1:104" ht="22.5" x14ac:dyDescent="0.2">
      <c r="A38" s="145">
        <v>19</v>
      </c>
      <c r="B38" s="146" t="s">
        <v>121</v>
      </c>
      <c r="C38" s="147" t="s">
        <v>122</v>
      </c>
      <c r="D38" s="148" t="s">
        <v>71</v>
      </c>
      <c r="E38" s="149">
        <v>20.399999999999999</v>
      </c>
      <c r="F38" s="149">
        <v>0</v>
      </c>
      <c r="G38" s="150">
        <f t="shared" si="0"/>
        <v>0</v>
      </c>
      <c r="O38" s="144">
        <v>2</v>
      </c>
      <c r="AA38" s="122">
        <v>12</v>
      </c>
      <c r="AB38" s="122">
        <v>0</v>
      </c>
      <c r="AC38" s="122">
        <v>19</v>
      </c>
      <c r="AZ38" s="122">
        <v>2</v>
      </c>
      <c r="BA38" s="122">
        <f t="shared" si="1"/>
        <v>0</v>
      </c>
      <c r="BB38" s="122">
        <f t="shared" si="2"/>
        <v>0</v>
      </c>
      <c r="BC38" s="122">
        <f t="shared" si="3"/>
        <v>0</v>
      </c>
      <c r="BD38" s="122">
        <f t="shared" si="4"/>
        <v>0</v>
      </c>
      <c r="BE38" s="122">
        <f t="shared" si="5"/>
        <v>0</v>
      </c>
      <c r="CZ38" s="122">
        <v>2.66E-3</v>
      </c>
    </row>
    <row r="39" spans="1:104" x14ac:dyDescent="0.2">
      <c r="A39" s="145">
        <v>20</v>
      </c>
      <c r="B39" s="146" t="s">
        <v>123</v>
      </c>
      <c r="C39" s="147" t="s">
        <v>124</v>
      </c>
      <c r="D39" s="148" t="s">
        <v>112</v>
      </c>
      <c r="E39" s="149">
        <v>15</v>
      </c>
      <c r="F39" s="149">
        <v>0</v>
      </c>
      <c r="G39" s="150">
        <f t="shared" si="0"/>
        <v>0</v>
      </c>
      <c r="O39" s="144">
        <v>2</v>
      </c>
      <c r="AA39" s="122">
        <v>12</v>
      </c>
      <c r="AB39" s="122">
        <v>0</v>
      </c>
      <c r="AC39" s="122">
        <v>20</v>
      </c>
      <c r="AZ39" s="122">
        <v>2</v>
      </c>
      <c r="BA39" s="122">
        <f t="shared" si="1"/>
        <v>0</v>
      </c>
      <c r="BB39" s="122">
        <f t="shared" si="2"/>
        <v>0</v>
      </c>
      <c r="BC39" s="122">
        <f t="shared" si="3"/>
        <v>0</v>
      </c>
      <c r="BD39" s="122">
        <f t="shared" si="4"/>
        <v>0</v>
      </c>
      <c r="BE39" s="122">
        <f t="shared" si="5"/>
        <v>0</v>
      </c>
      <c r="CZ39" s="122">
        <v>5.0000000000000002E-5</v>
      </c>
    </row>
    <row r="40" spans="1:104" x14ac:dyDescent="0.2">
      <c r="A40" s="145">
        <v>21</v>
      </c>
      <c r="B40" s="146" t="s">
        <v>66</v>
      </c>
      <c r="C40" s="147" t="s">
        <v>125</v>
      </c>
      <c r="D40" s="148" t="s">
        <v>76</v>
      </c>
      <c r="E40" s="149">
        <v>114</v>
      </c>
      <c r="F40" s="149">
        <v>0</v>
      </c>
      <c r="G40" s="150">
        <f t="shared" si="0"/>
        <v>0</v>
      </c>
      <c r="O40" s="144">
        <v>2</v>
      </c>
      <c r="AA40" s="122">
        <v>12</v>
      </c>
      <c r="AB40" s="122">
        <v>0</v>
      </c>
      <c r="AC40" s="122">
        <v>21</v>
      </c>
      <c r="AZ40" s="122">
        <v>2</v>
      </c>
      <c r="BA40" s="122">
        <f t="shared" si="1"/>
        <v>0</v>
      </c>
      <c r="BB40" s="122">
        <f t="shared" si="2"/>
        <v>0</v>
      </c>
      <c r="BC40" s="122">
        <f t="shared" si="3"/>
        <v>0</v>
      </c>
      <c r="BD40" s="122">
        <f t="shared" si="4"/>
        <v>0</v>
      </c>
      <c r="BE40" s="122">
        <f t="shared" si="5"/>
        <v>0</v>
      </c>
      <c r="CZ40" s="122">
        <v>1.48E-3</v>
      </c>
    </row>
    <row r="41" spans="1:104" x14ac:dyDescent="0.2">
      <c r="A41" s="145">
        <v>22</v>
      </c>
      <c r="B41" s="146" t="s">
        <v>126</v>
      </c>
      <c r="C41" s="147" t="s">
        <v>127</v>
      </c>
      <c r="D41" s="148" t="s">
        <v>76</v>
      </c>
      <c r="E41" s="149">
        <v>114</v>
      </c>
      <c r="F41" s="149">
        <v>0</v>
      </c>
      <c r="G41" s="150">
        <f t="shared" si="0"/>
        <v>0</v>
      </c>
      <c r="O41" s="144">
        <v>2</v>
      </c>
      <c r="AA41" s="122">
        <v>12</v>
      </c>
      <c r="AB41" s="122">
        <v>0</v>
      </c>
      <c r="AC41" s="122">
        <v>22</v>
      </c>
      <c r="AZ41" s="122">
        <v>2</v>
      </c>
      <c r="BA41" s="122">
        <f t="shared" si="1"/>
        <v>0</v>
      </c>
      <c r="BB41" s="122">
        <f t="shared" si="2"/>
        <v>0</v>
      </c>
      <c r="BC41" s="122">
        <f t="shared" si="3"/>
        <v>0</v>
      </c>
      <c r="BD41" s="122">
        <f t="shared" si="4"/>
        <v>0</v>
      </c>
      <c r="BE41" s="122">
        <f t="shared" si="5"/>
        <v>0</v>
      </c>
      <c r="CZ41" s="122">
        <v>1.772E-2</v>
      </c>
    </row>
    <row r="42" spans="1:104" x14ac:dyDescent="0.2">
      <c r="A42" s="151"/>
      <c r="B42" s="152" t="s">
        <v>68</v>
      </c>
      <c r="C42" s="153" t="str">
        <f>CONCATENATE(B30," ",C30)</f>
        <v>764 Konstrukce klempířské</v>
      </c>
      <c r="D42" s="151"/>
      <c r="E42" s="154"/>
      <c r="F42" s="154"/>
      <c r="G42" s="155">
        <f>SUM(G30:G41)</f>
        <v>0</v>
      </c>
      <c r="O42" s="144">
        <v>4</v>
      </c>
      <c r="BA42" s="156">
        <f>SUM(BA30:BA41)</f>
        <v>0</v>
      </c>
      <c r="BB42" s="156">
        <f>SUM(BB30:BB41)</f>
        <v>0</v>
      </c>
      <c r="BC42" s="156">
        <f>SUM(BC30:BC41)</f>
        <v>0</v>
      </c>
      <c r="BD42" s="156">
        <f>SUM(BD30:BD41)</f>
        <v>0</v>
      </c>
      <c r="BE42" s="156">
        <f>SUM(BE30:BE41)</f>
        <v>0</v>
      </c>
    </row>
    <row r="43" spans="1:104" x14ac:dyDescent="0.2">
      <c r="A43" s="137" t="s">
        <v>65</v>
      </c>
      <c r="B43" s="138" t="s">
        <v>128</v>
      </c>
      <c r="C43" s="139" t="s">
        <v>129</v>
      </c>
      <c r="D43" s="140"/>
      <c r="E43" s="141"/>
      <c r="F43" s="141"/>
      <c r="G43" s="142"/>
      <c r="H43" s="143"/>
      <c r="I43" s="143"/>
      <c r="O43" s="144">
        <v>1</v>
      </c>
    </row>
    <row r="44" spans="1:104" x14ac:dyDescent="0.2">
      <c r="A44" s="145">
        <v>23</v>
      </c>
      <c r="B44" s="146" t="s">
        <v>130</v>
      </c>
      <c r="C44" s="147" t="s">
        <v>131</v>
      </c>
      <c r="D44" s="148" t="s">
        <v>76</v>
      </c>
      <c r="E44" s="149">
        <v>50</v>
      </c>
      <c r="F44" s="149">
        <v>0</v>
      </c>
      <c r="G44" s="150">
        <f>E44*F44</f>
        <v>0</v>
      </c>
      <c r="O44" s="144">
        <v>2</v>
      </c>
      <c r="AA44" s="122">
        <v>12</v>
      </c>
      <c r="AB44" s="122">
        <v>0</v>
      </c>
      <c r="AC44" s="122">
        <v>23</v>
      </c>
      <c r="AZ44" s="122">
        <v>2</v>
      </c>
      <c r="BA44" s="122">
        <f>IF(AZ44=1,G44,0)</f>
        <v>0</v>
      </c>
      <c r="BB44" s="122">
        <f>IF(AZ44=2,G44,0)</f>
        <v>0</v>
      </c>
      <c r="BC44" s="122">
        <f>IF(AZ44=3,G44,0)</f>
        <v>0</v>
      </c>
      <c r="BD44" s="122">
        <f>IF(AZ44=4,G44,0)</f>
        <v>0</v>
      </c>
      <c r="BE44" s="122">
        <f>IF(AZ44=5,G44,0)</f>
        <v>0</v>
      </c>
      <c r="CZ44" s="122">
        <v>2.2000000000000001E-4</v>
      </c>
    </row>
    <row r="45" spans="1:104" x14ac:dyDescent="0.2">
      <c r="A45" s="151"/>
      <c r="B45" s="152" t="s">
        <v>68</v>
      </c>
      <c r="C45" s="153" t="str">
        <f>CONCATENATE(B43," ",C43)</f>
        <v>783 Nátěry</v>
      </c>
      <c r="D45" s="151"/>
      <c r="E45" s="154"/>
      <c r="F45" s="154"/>
      <c r="G45" s="155">
        <f>SUM(G43:G44)</f>
        <v>0</v>
      </c>
      <c r="O45" s="144">
        <v>4</v>
      </c>
      <c r="BA45" s="156">
        <f>SUM(BA43:BA44)</f>
        <v>0</v>
      </c>
      <c r="BB45" s="156">
        <f>SUM(BB43:BB44)</f>
        <v>0</v>
      </c>
      <c r="BC45" s="156">
        <f>SUM(BC43:BC44)</f>
        <v>0</v>
      </c>
      <c r="BD45" s="156">
        <f>SUM(BD43:BD44)</f>
        <v>0</v>
      </c>
      <c r="BE45" s="156">
        <f>SUM(BE43:BE44)</f>
        <v>0</v>
      </c>
    </row>
    <row r="46" spans="1:104" x14ac:dyDescent="0.2">
      <c r="A46" s="123"/>
      <c r="B46" s="123"/>
      <c r="C46" s="123"/>
      <c r="D46" s="123"/>
      <c r="E46" s="123"/>
      <c r="F46" s="123"/>
      <c r="G46" s="123"/>
    </row>
    <row r="47" spans="1:104" x14ac:dyDescent="0.2">
      <c r="E47" s="122"/>
    </row>
    <row r="48" spans="1:104" x14ac:dyDescent="0.2">
      <c r="E48" s="122"/>
    </row>
    <row r="49" spans="5:5" x14ac:dyDescent="0.2">
      <c r="E49" s="122"/>
    </row>
    <row r="50" spans="5:5" x14ac:dyDescent="0.2">
      <c r="E50" s="122"/>
    </row>
    <row r="51" spans="5:5" x14ac:dyDescent="0.2">
      <c r="E51" s="122"/>
    </row>
    <row r="52" spans="5:5" x14ac:dyDescent="0.2">
      <c r="E52" s="122"/>
    </row>
    <row r="53" spans="5:5" x14ac:dyDescent="0.2">
      <c r="E53" s="122"/>
    </row>
    <row r="54" spans="5:5" x14ac:dyDescent="0.2">
      <c r="E54" s="122"/>
    </row>
    <row r="55" spans="5:5" x14ac:dyDescent="0.2">
      <c r="E55" s="122"/>
    </row>
    <row r="56" spans="5:5" x14ac:dyDescent="0.2">
      <c r="E56" s="122"/>
    </row>
    <row r="57" spans="5:5" x14ac:dyDescent="0.2">
      <c r="E57" s="122"/>
    </row>
    <row r="58" spans="5:5" x14ac:dyDescent="0.2">
      <c r="E58" s="122"/>
    </row>
    <row r="59" spans="5:5" x14ac:dyDescent="0.2">
      <c r="E59" s="122"/>
    </row>
    <row r="60" spans="5:5" x14ac:dyDescent="0.2">
      <c r="E60" s="122"/>
    </row>
    <row r="61" spans="5:5" x14ac:dyDescent="0.2">
      <c r="E61" s="122"/>
    </row>
    <row r="62" spans="5:5" x14ac:dyDescent="0.2">
      <c r="E62" s="122"/>
    </row>
    <row r="63" spans="5:5" x14ac:dyDescent="0.2">
      <c r="E63" s="122"/>
    </row>
    <row r="64" spans="5:5" x14ac:dyDescent="0.2">
      <c r="E64" s="122"/>
    </row>
    <row r="65" spans="1:7" x14ac:dyDescent="0.2">
      <c r="E65" s="122"/>
    </row>
    <row r="66" spans="1:7" x14ac:dyDescent="0.2">
      <c r="E66" s="122"/>
    </row>
    <row r="67" spans="1:7" x14ac:dyDescent="0.2">
      <c r="E67" s="122"/>
    </row>
    <row r="68" spans="1:7" x14ac:dyDescent="0.2">
      <c r="E68" s="122"/>
    </row>
    <row r="69" spans="1:7" x14ac:dyDescent="0.2">
      <c r="A69" s="157"/>
      <c r="B69" s="157"/>
      <c r="C69" s="157"/>
      <c r="D69" s="157"/>
      <c r="E69" s="157"/>
      <c r="F69" s="157"/>
      <c r="G69" s="157"/>
    </row>
    <row r="70" spans="1:7" x14ac:dyDescent="0.2">
      <c r="A70" s="157"/>
      <c r="B70" s="157"/>
      <c r="C70" s="157"/>
      <c r="D70" s="157"/>
      <c r="E70" s="157"/>
      <c r="F70" s="157"/>
      <c r="G70" s="157"/>
    </row>
    <row r="71" spans="1:7" x14ac:dyDescent="0.2">
      <c r="A71" s="157"/>
      <c r="B71" s="157"/>
      <c r="C71" s="157"/>
      <c r="D71" s="157"/>
      <c r="E71" s="157"/>
      <c r="F71" s="157"/>
      <c r="G71" s="157"/>
    </row>
    <row r="72" spans="1:7" x14ac:dyDescent="0.2">
      <c r="A72" s="157"/>
      <c r="B72" s="157"/>
      <c r="C72" s="157"/>
      <c r="D72" s="157"/>
      <c r="E72" s="157"/>
      <c r="F72" s="157"/>
      <c r="G72" s="157"/>
    </row>
    <row r="73" spans="1:7" x14ac:dyDescent="0.2">
      <c r="E73" s="122"/>
    </row>
    <row r="74" spans="1:7" x14ac:dyDescent="0.2">
      <c r="E74" s="122"/>
    </row>
    <row r="75" spans="1:7" x14ac:dyDescent="0.2">
      <c r="E75" s="122"/>
    </row>
    <row r="76" spans="1:7" x14ac:dyDescent="0.2">
      <c r="E76" s="122"/>
    </row>
    <row r="77" spans="1:7" x14ac:dyDescent="0.2">
      <c r="E77" s="122"/>
    </row>
    <row r="78" spans="1:7" x14ac:dyDescent="0.2">
      <c r="E78" s="122"/>
    </row>
    <row r="79" spans="1:7" x14ac:dyDescent="0.2">
      <c r="E79" s="122"/>
    </row>
    <row r="80" spans="1:7" x14ac:dyDescent="0.2">
      <c r="E80" s="122"/>
    </row>
    <row r="81" spans="5:5" x14ac:dyDescent="0.2">
      <c r="E81" s="122"/>
    </row>
    <row r="82" spans="5:5" x14ac:dyDescent="0.2">
      <c r="E82" s="122"/>
    </row>
    <row r="83" spans="5:5" x14ac:dyDescent="0.2">
      <c r="E83" s="122"/>
    </row>
    <row r="84" spans="5:5" x14ac:dyDescent="0.2">
      <c r="E84" s="122"/>
    </row>
    <row r="85" spans="5:5" x14ac:dyDescent="0.2">
      <c r="E85" s="122"/>
    </row>
    <row r="86" spans="5:5" x14ac:dyDescent="0.2">
      <c r="E86" s="122"/>
    </row>
    <row r="87" spans="5:5" x14ac:dyDescent="0.2">
      <c r="E87" s="122"/>
    </row>
    <row r="88" spans="5:5" x14ac:dyDescent="0.2">
      <c r="E88" s="122"/>
    </row>
    <row r="89" spans="5:5" x14ac:dyDescent="0.2">
      <c r="E89" s="122"/>
    </row>
    <row r="90" spans="5:5" x14ac:dyDescent="0.2">
      <c r="E90" s="122"/>
    </row>
    <row r="91" spans="5:5" x14ac:dyDescent="0.2">
      <c r="E91" s="122"/>
    </row>
    <row r="92" spans="5:5" x14ac:dyDescent="0.2">
      <c r="E92" s="122"/>
    </row>
    <row r="93" spans="5:5" x14ac:dyDescent="0.2">
      <c r="E93" s="122"/>
    </row>
    <row r="94" spans="5:5" x14ac:dyDescent="0.2">
      <c r="E94" s="122"/>
    </row>
    <row r="95" spans="5:5" x14ac:dyDescent="0.2">
      <c r="E95" s="122"/>
    </row>
    <row r="96" spans="5:5" x14ac:dyDescent="0.2">
      <c r="E96" s="122"/>
    </row>
    <row r="97" spans="1:7" x14ac:dyDescent="0.2">
      <c r="E97" s="122"/>
    </row>
    <row r="98" spans="1:7" x14ac:dyDescent="0.2">
      <c r="E98" s="122"/>
    </row>
    <row r="99" spans="1:7" x14ac:dyDescent="0.2">
      <c r="E99" s="122"/>
    </row>
    <row r="100" spans="1:7" x14ac:dyDescent="0.2">
      <c r="E100" s="122"/>
    </row>
    <row r="101" spans="1:7" x14ac:dyDescent="0.2">
      <c r="E101" s="122"/>
    </row>
    <row r="102" spans="1:7" x14ac:dyDescent="0.2">
      <c r="E102" s="122"/>
    </row>
    <row r="103" spans="1:7" x14ac:dyDescent="0.2">
      <c r="E103" s="122"/>
    </row>
    <row r="104" spans="1:7" x14ac:dyDescent="0.2">
      <c r="A104" s="158"/>
      <c r="B104" s="158"/>
    </row>
    <row r="105" spans="1:7" x14ac:dyDescent="0.2">
      <c r="A105" s="157"/>
      <c r="B105" s="157"/>
      <c r="C105" s="160"/>
      <c r="D105" s="160"/>
      <c r="E105" s="161"/>
      <c r="F105" s="160"/>
      <c r="G105" s="162"/>
    </row>
    <row r="106" spans="1:7" x14ac:dyDescent="0.2">
      <c r="A106" s="163"/>
      <c r="B106" s="163"/>
      <c r="C106" s="157"/>
      <c r="D106" s="157"/>
      <c r="E106" s="164"/>
      <c r="F106" s="157"/>
      <c r="G106" s="157"/>
    </row>
    <row r="107" spans="1:7" x14ac:dyDescent="0.2">
      <c r="A107" s="157"/>
      <c r="B107" s="157"/>
      <c r="C107" s="157"/>
      <c r="D107" s="157"/>
      <c r="E107" s="164"/>
      <c r="F107" s="157"/>
      <c r="G107" s="157"/>
    </row>
    <row r="108" spans="1:7" x14ac:dyDescent="0.2">
      <c r="A108" s="157"/>
      <c r="B108" s="157"/>
      <c r="C108" s="157"/>
      <c r="D108" s="157"/>
      <c r="E108" s="164"/>
      <c r="F108" s="157"/>
      <c r="G108" s="157"/>
    </row>
    <row r="109" spans="1:7" x14ac:dyDescent="0.2">
      <c r="A109" s="157"/>
      <c r="B109" s="157"/>
      <c r="C109" s="157"/>
      <c r="D109" s="157"/>
      <c r="E109" s="164"/>
      <c r="F109" s="157"/>
      <c r="G109" s="157"/>
    </row>
    <row r="110" spans="1:7" x14ac:dyDescent="0.2">
      <c r="A110" s="157"/>
      <c r="B110" s="157"/>
      <c r="C110" s="157"/>
      <c r="D110" s="157"/>
      <c r="E110" s="164"/>
      <c r="F110" s="157"/>
      <c r="G110" s="157"/>
    </row>
    <row r="111" spans="1:7" x14ac:dyDescent="0.2">
      <c r="A111" s="157"/>
      <c r="B111" s="157"/>
      <c r="C111" s="157"/>
      <c r="D111" s="157"/>
      <c r="E111" s="164"/>
      <c r="F111" s="157"/>
      <c r="G111" s="157"/>
    </row>
    <row r="112" spans="1:7" x14ac:dyDescent="0.2">
      <c r="A112" s="157"/>
      <c r="B112" s="157"/>
      <c r="C112" s="157"/>
      <c r="D112" s="157"/>
      <c r="E112" s="164"/>
      <c r="F112" s="157"/>
      <c r="G112" s="157"/>
    </row>
    <row r="113" spans="1:7" x14ac:dyDescent="0.2">
      <c r="A113" s="157"/>
      <c r="B113" s="157"/>
      <c r="C113" s="157"/>
      <c r="D113" s="157"/>
      <c r="E113" s="164"/>
      <c r="F113" s="157"/>
      <c r="G113" s="157"/>
    </row>
    <row r="114" spans="1:7" x14ac:dyDescent="0.2">
      <c r="A114" s="157"/>
      <c r="B114" s="157"/>
      <c r="C114" s="157"/>
      <c r="D114" s="157"/>
      <c r="E114" s="164"/>
      <c r="F114" s="157"/>
      <c r="G114" s="157"/>
    </row>
    <row r="115" spans="1:7" x14ac:dyDescent="0.2">
      <c r="A115" s="157"/>
      <c r="B115" s="157"/>
      <c r="C115" s="157"/>
      <c r="D115" s="157"/>
      <c r="E115" s="164"/>
      <c r="F115" s="157"/>
      <c r="G115" s="157"/>
    </row>
    <row r="116" spans="1:7" x14ac:dyDescent="0.2">
      <c r="A116" s="157"/>
      <c r="B116" s="157"/>
      <c r="C116" s="157"/>
      <c r="D116" s="157"/>
      <c r="E116" s="164"/>
      <c r="F116" s="157"/>
      <c r="G116" s="157"/>
    </row>
    <row r="117" spans="1:7" x14ac:dyDescent="0.2">
      <c r="A117" s="157"/>
      <c r="B117" s="157"/>
      <c r="C117" s="157"/>
      <c r="D117" s="157"/>
      <c r="E117" s="164"/>
      <c r="F117" s="157"/>
      <c r="G117" s="157"/>
    </row>
    <row r="118" spans="1:7" x14ac:dyDescent="0.2">
      <c r="A118" s="157"/>
      <c r="B118" s="157"/>
      <c r="C118" s="157"/>
      <c r="D118" s="157"/>
      <c r="E118" s="164"/>
      <c r="F118" s="157"/>
      <c r="G118" s="157"/>
    </row>
  </sheetData>
  <mergeCells count="5">
    <mergeCell ref="A1:G1"/>
    <mergeCell ref="A3:B3"/>
    <mergeCell ref="A4:B4"/>
    <mergeCell ref="E4:G4"/>
    <mergeCell ref="C3:G3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grimmb</dc:creator>
  <cp:lastModifiedBy>Starosta</cp:lastModifiedBy>
  <cp:lastPrinted>2016-08-24T06:25:51Z</cp:lastPrinted>
  <dcterms:created xsi:type="dcterms:W3CDTF">2016-08-15T19:08:23Z</dcterms:created>
  <dcterms:modified xsi:type="dcterms:W3CDTF">2016-08-24T06:27:49Z</dcterms:modified>
</cp:coreProperties>
</file>